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hgfiles.hepco.co.jp\1LOC\6047000_託送サービスC\Kyoyu\02庶務\ホームページ\広報部へ依頼\2023年度\20230814まで_各種申込各種申込様式最新版へ差替え\"/>
    </mc:Choice>
  </mc:AlternateContent>
  <xr:revisionPtr revIDLastSave="0" documentId="13_ncr:1_{9A101C63-CF32-480D-AD40-4E62A4F3903B}" xr6:coauthVersionLast="45" xr6:coauthVersionMax="45" xr10:uidLastSave="{00000000-0000-0000-0000-000000000000}"/>
  <bookViews>
    <workbookView xWindow="28680" yWindow="-120" windowWidth="29040" windowHeight="15990" tabRatio="722" firstSheet="1" activeTab="1" xr2:uid="{00000000-000D-0000-FFFF-FFFF00000000}"/>
  </bookViews>
  <sheets>
    <sheet name="申込記入例" sheetId="99" state="hidden" r:id="rId1"/>
    <sheet name="別紙(連記式)(計画・実需Ｌ側)" sheetId="33" r:id="rId2"/>
    <sheet name="別紙記入例" sheetId="100" state="hidden" r:id="rId3"/>
    <sheet name="別紙(個別)-2" sheetId="69" state="hidden" r:id="rId4"/>
    <sheet name="別紙(個別)-3" sheetId="70" state="hidden" r:id="rId5"/>
    <sheet name="別紙(個別)-4" sheetId="71" state="hidden" r:id="rId6"/>
    <sheet name="別紙(個別)-5" sheetId="72" state="hidden" r:id="rId7"/>
    <sheet name="別紙(個別)-6" sheetId="73" state="hidden" r:id="rId8"/>
    <sheet name="別紙(個別)-7" sheetId="74" state="hidden" r:id="rId9"/>
    <sheet name="別紙(個別)-8" sheetId="75" state="hidden" r:id="rId10"/>
    <sheet name="別紙(個別)-9" sheetId="76" state="hidden" r:id="rId11"/>
    <sheet name="別紙(個別)-10" sheetId="77" state="hidden" r:id="rId12"/>
    <sheet name="別紙(個別)-11" sheetId="78" state="hidden" r:id="rId13"/>
    <sheet name="別紙(個別)-12" sheetId="79" state="hidden" r:id="rId14"/>
    <sheet name="別紙(個別)-13" sheetId="80" state="hidden" r:id="rId15"/>
    <sheet name="別紙(個別)-14" sheetId="81" state="hidden" r:id="rId16"/>
    <sheet name="別紙(個別)-15" sheetId="82" state="hidden" r:id="rId17"/>
    <sheet name="別紙(個別)-16" sheetId="83" state="hidden" r:id="rId18"/>
    <sheet name="別紙(個別)-17" sheetId="84" state="hidden" r:id="rId19"/>
    <sheet name="別紙(個別)-18" sheetId="85" state="hidden" r:id="rId20"/>
    <sheet name="別紙(個別)-19" sheetId="86" state="hidden" r:id="rId21"/>
    <sheet name="別紙(個別)-20" sheetId="87" state="hidden" r:id="rId22"/>
    <sheet name="別紙(個別)-21" sheetId="88" state="hidden" r:id="rId23"/>
    <sheet name="別紙(個別)-22" sheetId="89" state="hidden" r:id="rId24"/>
    <sheet name="別紙(個別)-23" sheetId="90" state="hidden" r:id="rId25"/>
    <sheet name="別紙(個別)-24" sheetId="91" state="hidden" r:id="rId26"/>
    <sheet name="別紙(個別)-25" sheetId="92" state="hidden" r:id="rId27"/>
    <sheet name="別紙(個別)-26" sheetId="93" state="hidden" r:id="rId28"/>
    <sheet name="別紙(個別)-27" sheetId="94" state="hidden" r:id="rId29"/>
    <sheet name="別紙(個別)-28" sheetId="95" state="hidden" r:id="rId30"/>
    <sheet name="別紙(個別)-29" sheetId="96" state="hidden" r:id="rId31"/>
    <sheet name="別紙(個別)-30" sheetId="97" state="hidden" r:id="rId32"/>
  </sheets>
  <definedNames>
    <definedName name="Data">'別紙(連記式)(計画・実需Ｌ側)'!$A$6:$BN$35</definedName>
    <definedName name="HTML_CodePage" hidden="1">932</definedName>
    <definedName name="HTML_CON" hidden="1">{"'（４）'!$A$1:$I$53"}</definedName>
    <definedName name="HTML_Control" hidden="1">{"'（４）'!$A$1:$I$53"}</definedName>
    <definedName name="HTML_Description" hidden="1">""</definedName>
    <definedName name="HTML_Email" hidden="1">""</definedName>
    <definedName name="HTML_Header" hidden="1">"（４）"</definedName>
    <definedName name="HTML_LastUpdate" hidden="1">"99/07/01"</definedName>
    <definedName name="HTML_LineAfter" hidden="1">FALSE</definedName>
    <definedName name="HTML_LineBefore" hidden="1">FALSE</definedName>
    <definedName name="HTML_Name" hidden="1">"九電原子力PJ"</definedName>
    <definedName name="HTML_OBDlg2" hidden="1">TRUE</definedName>
    <definedName name="HTML_OBDlg4" hidden="1">TRUE</definedName>
    <definedName name="HTML_OS" hidden="1">0</definedName>
    <definedName name="HTML_PathFile" hidden="1">"F:\ドキュメント\４：基準・規定\0037-4-0052：採番台帳\MyHTML.htm"</definedName>
    <definedName name="HTML_Title" hidden="1">"ﾄﾞｷｭﾒﾝﾄ採番台帳qq"</definedName>
    <definedName name="_xlnm.Print_Area" localSheetId="11">'別紙(個別)-10'!$B$2:$AV$43</definedName>
    <definedName name="_xlnm.Print_Area" localSheetId="12">'別紙(個別)-11'!$B$2:$AV$43</definedName>
    <definedName name="_xlnm.Print_Area" localSheetId="13">'別紙(個別)-12'!$B$2:$AV$43</definedName>
    <definedName name="_xlnm.Print_Area" localSheetId="14">'別紙(個別)-13'!$B$2:$AV$43</definedName>
    <definedName name="_xlnm.Print_Area" localSheetId="15">'別紙(個別)-14'!$B$2:$AV$43</definedName>
    <definedName name="_xlnm.Print_Area" localSheetId="16">'別紙(個別)-15'!$B$2:$AV$43</definedName>
    <definedName name="_xlnm.Print_Area" localSheetId="17">'別紙(個別)-16'!$B$2:$AV$43</definedName>
    <definedName name="_xlnm.Print_Area" localSheetId="18">'別紙(個別)-17'!$B$2:$AV$43</definedName>
    <definedName name="_xlnm.Print_Area" localSheetId="19">'別紙(個別)-18'!$B$2:$AV$43</definedName>
    <definedName name="_xlnm.Print_Area" localSheetId="20">'別紙(個別)-19'!$B$2:$AV$43</definedName>
    <definedName name="_xlnm.Print_Area" localSheetId="3">'別紙(個別)-2'!$B$2:$AV$43</definedName>
    <definedName name="_xlnm.Print_Area" localSheetId="21">'別紙(個別)-20'!$B$2:$AV$43</definedName>
    <definedName name="_xlnm.Print_Area" localSheetId="22">'別紙(個別)-21'!$B$2:$AV$43</definedName>
    <definedName name="_xlnm.Print_Area" localSheetId="23">'別紙(個別)-22'!$B$2:$AV$43</definedName>
    <definedName name="_xlnm.Print_Area" localSheetId="24">'別紙(個別)-23'!$B$2:$AV$43</definedName>
    <definedName name="_xlnm.Print_Area" localSheetId="25">'別紙(個別)-24'!$B$2:$AV$43</definedName>
    <definedName name="_xlnm.Print_Area" localSheetId="26">'別紙(個別)-25'!$B$2:$AV$43</definedName>
    <definedName name="_xlnm.Print_Area" localSheetId="27">'別紙(個別)-26'!$B$2:$AV$43</definedName>
    <definedName name="_xlnm.Print_Area" localSheetId="28">'別紙(個別)-27'!$B$2:$AV$43</definedName>
    <definedName name="_xlnm.Print_Area" localSheetId="29">'別紙(個別)-28'!$B$2:$AV$43</definedName>
    <definedName name="_xlnm.Print_Area" localSheetId="30">'別紙(個別)-29'!$B$2:$AV$43</definedName>
    <definedName name="_xlnm.Print_Area" localSheetId="4">'別紙(個別)-3'!$B$2:$AV$43</definedName>
    <definedName name="_xlnm.Print_Area" localSheetId="31">'別紙(個別)-30'!$B$2:$AV$43</definedName>
    <definedName name="_xlnm.Print_Area" localSheetId="5">'別紙(個別)-4'!$B$2:$AV$43</definedName>
    <definedName name="_xlnm.Print_Area" localSheetId="6">'別紙(個別)-5'!$B$2:$AV$43</definedName>
    <definedName name="_xlnm.Print_Area" localSheetId="7">'別紙(個別)-6'!$B$2:$AV$43</definedName>
    <definedName name="_xlnm.Print_Area" localSheetId="8">'別紙(個別)-7'!$B$2:$AV$43</definedName>
    <definedName name="_xlnm.Print_Area" localSheetId="9">'別紙(個別)-8'!$B$2:$AV$43</definedName>
    <definedName name="_xlnm.Print_Area" localSheetId="10">'別紙(個別)-9'!$B$2:$AV$43</definedName>
    <definedName name="_xlnm.Print_Area" localSheetId="1">'別紙(連記式)(計画・実需Ｌ側)'!$A$1:$BB$46</definedName>
    <definedName name="usernameTF">"usernameTF"</definedName>
    <definedName name="四電op_DB設計_属性情報_List">#REF!</definedName>
    <definedName name="集約需要家ID">#REF!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20" i="69" l="1"/>
  <c r="AJ20" i="70"/>
  <c r="AJ20" i="71"/>
  <c r="AJ20" i="72"/>
  <c r="AJ20" i="73"/>
  <c r="AJ20" i="74"/>
  <c r="AJ20" i="75"/>
  <c r="AJ20" i="76"/>
  <c r="AJ20" i="77"/>
  <c r="AJ20" i="78"/>
  <c r="AJ20" i="79"/>
  <c r="AJ20" i="80"/>
  <c r="AJ20" i="81"/>
  <c r="AJ20" i="82"/>
  <c r="AJ20" i="83"/>
  <c r="AJ20" i="84"/>
  <c r="AJ20" i="85"/>
  <c r="AJ20" i="86"/>
  <c r="AJ20" i="87"/>
  <c r="AJ20" i="88"/>
  <c r="AJ20" i="89"/>
  <c r="AJ20" i="90"/>
  <c r="AJ20" i="91"/>
  <c r="AJ20" i="92"/>
  <c r="AJ20" i="93"/>
  <c r="AJ20" i="94"/>
  <c r="AJ20" i="95"/>
  <c r="AJ20" i="96"/>
  <c r="AJ20" i="97"/>
  <c r="O4" i="88"/>
  <c r="O6" i="88"/>
  <c r="O7" i="88"/>
  <c r="O9" i="88"/>
  <c r="O11" i="88"/>
  <c r="O13" i="88"/>
  <c r="S15" i="88"/>
  <c r="AJ15" i="88"/>
  <c r="S16" i="88"/>
  <c r="AJ16" i="88"/>
  <c r="T17" i="88"/>
  <c r="AK17" i="88"/>
  <c r="S18" i="88"/>
  <c r="AJ18" i="88"/>
  <c r="S19" i="88"/>
  <c r="AJ19" i="88"/>
  <c r="S20" i="88"/>
  <c r="S21" i="88"/>
  <c r="AJ21" i="88"/>
  <c r="S22" i="88"/>
  <c r="AJ22" i="88"/>
  <c r="S23" i="88"/>
  <c r="AJ23" i="88"/>
  <c r="S24" i="88"/>
  <c r="AJ24" i="88"/>
  <c r="S25" i="88"/>
  <c r="AJ25" i="88"/>
  <c r="S26" i="88"/>
  <c r="AJ26" i="88"/>
  <c r="S27" i="88"/>
  <c r="AJ27" i="88"/>
  <c r="S28" i="88"/>
  <c r="AJ28" i="88"/>
  <c r="S29" i="88"/>
  <c r="AJ29" i="88"/>
  <c r="S30" i="88"/>
  <c r="AJ30" i="88"/>
  <c r="O31" i="88"/>
  <c r="O32" i="88"/>
  <c r="W33" i="88"/>
  <c r="AN33" i="88"/>
  <c r="W34" i="88"/>
  <c r="W35" i="88"/>
  <c r="AN35" i="88"/>
  <c r="W36" i="88"/>
  <c r="O37" i="88"/>
  <c r="O4" i="89"/>
  <c r="O6" i="89"/>
  <c r="O7" i="89"/>
  <c r="O9" i="89"/>
  <c r="O11" i="89"/>
  <c r="O13" i="89"/>
  <c r="S15" i="89"/>
  <c r="AJ15" i="89"/>
  <c r="S16" i="89"/>
  <c r="AJ16" i="89"/>
  <c r="T17" i="89"/>
  <c r="AK17" i="89"/>
  <c r="S18" i="89"/>
  <c r="AJ18" i="89"/>
  <c r="S19" i="89"/>
  <c r="AJ19" i="89"/>
  <c r="S20" i="89"/>
  <c r="S21" i="89"/>
  <c r="AJ21" i="89"/>
  <c r="S22" i="89"/>
  <c r="AJ22" i="89"/>
  <c r="S23" i="89"/>
  <c r="AJ23" i="89"/>
  <c r="S24" i="89"/>
  <c r="AJ24" i="89"/>
  <c r="S25" i="89"/>
  <c r="AJ25" i="89"/>
  <c r="S26" i="89"/>
  <c r="AJ26" i="89"/>
  <c r="S27" i="89"/>
  <c r="AJ27" i="89"/>
  <c r="S28" i="89"/>
  <c r="AJ28" i="89"/>
  <c r="S29" i="89"/>
  <c r="AJ29" i="89"/>
  <c r="S30" i="89"/>
  <c r="AJ30" i="89"/>
  <c r="O31" i="89"/>
  <c r="O32" i="89"/>
  <c r="W33" i="89"/>
  <c r="AN33" i="89"/>
  <c r="W34" i="89"/>
  <c r="W35" i="89"/>
  <c r="AN35" i="89"/>
  <c r="W36" i="89"/>
  <c r="O37" i="89"/>
  <c r="O4" i="90"/>
  <c r="O6" i="90"/>
  <c r="O7" i="90"/>
  <c r="O9" i="90"/>
  <c r="O11" i="90"/>
  <c r="O13" i="90"/>
  <c r="S15" i="90"/>
  <c r="AJ15" i="90"/>
  <c r="S16" i="90"/>
  <c r="AJ16" i="90"/>
  <c r="T17" i="90"/>
  <c r="AK17" i="90"/>
  <c r="S18" i="90"/>
  <c r="AJ18" i="90"/>
  <c r="S19" i="90"/>
  <c r="AJ19" i="90"/>
  <c r="S20" i="90"/>
  <c r="S21" i="90"/>
  <c r="AJ21" i="90"/>
  <c r="S22" i="90"/>
  <c r="AJ22" i="90"/>
  <c r="S23" i="90"/>
  <c r="AJ23" i="90"/>
  <c r="S24" i="90"/>
  <c r="AJ24" i="90"/>
  <c r="S25" i="90"/>
  <c r="AJ25" i="90"/>
  <c r="S26" i="90"/>
  <c r="AJ26" i="90"/>
  <c r="S27" i="90"/>
  <c r="AJ27" i="90"/>
  <c r="S28" i="90"/>
  <c r="AJ28" i="90"/>
  <c r="S29" i="90"/>
  <c r="AJ29" i="90"/>
  <c r="S30" i="90"/>
  <c r="AJ30" i="90"/>
  <c r="O31" i="90"/>
  <c r="O32" i="90"/>
  <c r="W33" i="90"/>
  <c r="AN33" i="90"/>
  <c r="W34" i="90"/>
  <c r="W35" i="90"/>
  <c r="AN35" i="90"/>
  <c r="W36" i="90"/>
  <c r="O37" i="90"/>
  <c r="O4" i="91"/>
  <c r="O6" i="91"/>
  <c r="O7" i="91"/>
  <c r="O9" i="91"/>
  <c r="O11" i="91"/>
  <c r="O13" i="91"/>
  <c r="S15" i="91"/>
  <c r="AJ15" i="91"/>
  <c r="S16" i="91"/>
  <c r="AJ16" i="91"/>
  <c r="T17" i="91"/>
  <c r="AK17" i="91"/>
  <c r="S18" i="91"/>
  <c r="AJ18" i="91"/>
  <c r="S19" i="91"/>
  <c r="AJ19" i="91"/>
  <c r="S20" i="91"/>
  <c r="S21" i="91"/>
  <c r="AJ21" i="91"/>
  <c r="S22" i="91"/>
  <c r="AJ22" i="91"/>
  <c r="S23" i="91"/>
  <c r="AJ23" i="91"/>
  <c r="S24" i="91"/>
  <c r="AJ24" i="91"/>
  <c r="S25" i="91"/>
  <c r="AJ25" i="91"/>
  <c r="S26" i="91"/>
  <c r="AJ26" i="91"/>
  <c r="S27" i="91"/>
  <c r="AJ27" i="91"/>
  <c r="S28" i="91"/>
  <c r="AJ28" i="91"/>
  <c r="S29" i="91"/>
  <c r="AJ29" i="91"/>
  <c r="S30" i="91"/>
  <c r="AJ30" i="91"/>
  <c r="O31" i="91"/>
  <c r="O32" i="91"/>
  <c r="W33" i="91"/>
  <c r="AN33" i="91"/>
  <c r="W34" i="91"/>
  <c r="W35" i="91"/>
  <c r="AN35" i="91"/>
  <c r="W36" i="91"/>
  <c r="O37" i="91"/>
  <c r="O4" i="92"/>
  <c r="O6" i="92"/>
  <c r="O7" i="92"/>
  <c r="O9" i="92"/>
  <c r="O11" i="92"/>
  <c r="O13" i="92"/>
  <c r="S15" i="92"/>
  <c r="AJ15" i="92"/>
  <c r="S16" i="92"/>
  <c r="AJ16" i="92"/>
  <c r="T17" i="92"/>
  <c r="AK17" i="92"/>
  <c r="S18" i="92"/>
  <c r="AJ18" i="92"/>
  <c r="S19" i="92"/>
  <c r="AJ19" i="92"/>
  <c r="S20" i="92"/>
  <c r="S21" i="92"/>
  <c r="AJ21" i="92"/>
  <c r="S22" i="92"/>
  <c r="AJ22" i="92"/>
  <c r="S23" i="92"/>
  <c r="AJ23" i="92"/>
  <c r="S24" i="92"/>
  <c r="AJ24" i="92"/>
  <c r="S25" i="92"/>
  <c r="AJ25" i="92"/>
  <c r="S26" i="92"/>
  <c r="AJ26" i="92"/>
  <c r="S27" i="92"/>
  <c r="AJ27" i="92"/>
  <c r="S28" i="92"/>
  <c r="AJ28" i="92"/>
  <c r="S29" i="92"/>
  <c r="AJ29" i="92"/>
  <c r="S30" i="92"/>
  <c r="AJ30" i="92"/>
  <c r="O31" i="92"/>
  <c r="O32" i="92"/>
  <c r="W33" i="92"/>
  <c r="AN33" i="92"/>
  <c r="W34" i="92"/>
  <c r="W35" i="92"/>
  <c r="AN35" i="92"/>
  <c r="W36" i="92"/>
  <c r="O37" i="92"/>
  <c r="O4" i="93"/>
  <c r="O6" i="93"/>
  <c r="O7" i="93"/>
  <c r="O9" i="93"/>
  <c r="O11" i="93"/>
  <c r="O13" i="93"/>
  <c r="S15" i="93"/>
  <c r="AJ15" i="93"/>
  <c r="S16" i="93"/>
  <c r="AJ16" i="93"/>
  <c r="T17" i="93"/>
  <c r="AK17" i="93"/>
  <c r="S18" i="93"/>
  <c r="AJ18" i="93"/>
  <c r="S19" i="93"/>
  <c r="AJ19" i="93"/>
  <c r="S20" i="93"/>
  <c r="S21" i="93"/>
  <c r="AJ21" i="93"/>
  <c r="S22" i="93"/>
  <c r="AJ22" i="93"/>
  <c r="S23" i="93"/>
  <c r="AJ23" i="93"/>
  <c r="S24" i="93"/>
  <c r="AJ24" i="93"/>
  <c r="S25" i="93"/>
  <c r="AJ25" i="93"/>
  <c r="S26" i="93"/>
  <c r="AJ26" i="93"/>
  <c r="S27" i="93"/>
  <c r="AJ27" i="93"/>
  <c r="S28" i="93"/>
  <c r="AJ28" i="93"/>
  <c r="S29" i="93"/>
  <c r="AJ29" i="93"/>
  <c r="S30" i="93"/>
  <c r="AJ30" i="93"/>
  <c r="O31" i="93"/>
  <c r="O32" i="93"/>
  <c r="W33" i="93"/>
  <c r="AN33" i="93"/>
  <c r="W34" i="93"/>
  <c r="W35" i="93"/>
  <c r="AN35" i="93"/>
  <c r="W36" i="93"/>
  <c r="O37" i="93"/>
  <c r="O4" i="94"/>
  <c r="O6" i="94"/>
  <c r="O7" i="94"/>
  <c r="O9" i="94"/>
  <c r="O11" i="94"/>
  <c r="O13" i="94"/>
  <c r="S15" i="94"/>
  <c r="AJ15" i="94"/>
  <c r="S16" i="94"/>
  <c r="AJ16" i="94"/>
  <c r="T17" i="94"/>
  <c r="AK17" i="94"/>
  <c r="S18" i="94"/>
  <c r="AJ18" i="94"/>
  <c r="S19" i="94"/>
  <c r="AJ19" i="94"/>
  <c r="S20" i="94"/>
  <c r="S21" i="94"/>
  <c r="AJ21" i="94"/>
  <c r="S22" i="94"/>
  <c r="AJ22" i="94"/>
  <c r="S23" i="94"/>
  <c r="AJ23" i="94"/>
  <c r="S24" i="94"/>
  <c r="AJ24" i="94"/>
  <c r="S25" i="94"/>
  <c r="AJ25" i="94"/>
  <c r="S26" i="94"/>
  <c r="AJ26" i="94"/>
  <c r="S27" i="94"/>
  <c r="AJ27" i="94"/>
  <c r="S28" i="94"/>
  <c r="AJ28" i="94"/>
  <c r="S29" i="94"/>
  <c r="AJ29" i="94"/>
  <c r="S30" i="94"/>
  <c r="AJ30" i="94"/>
  <c r="O31" i="94"/>
  <c r="O32" i="94"/>
  <c r="W33" i="94"/>
  <c r="AN33" i="94"/>
  <c r="W34" i="94"/>
  <c r="W35" i="94"/>
  <c r="AN35" i="94"/>
  <c r="W36" i="94"/>
  <c r="O37" i="94"/>
  <c r="O4" i="95"/>
  <c r="O6" i="95"/>
  <c r="O7" i="95"/>
  <c r="O9" i="95"/>
  <c r="O11" i="95"/>
  <c r="O13" i="95"/>
  <c r="S15" i="95"/>
  <c r="AJ15" i="95"/>
  <c r="S16" i="95"/>
  <c r="AJ16" i="95"/>
  <c r="T17" i="95"/>
  <c r="AK17" i="95"/>
  <c r="S18" i="95"/>
  <c r="AJ18" i="95"/>
  <c r="S19" i="95"/>
  <c r="AJ19" i="95"/>
  <c r="S20" i="95"/>
  <c r="S21" i="95"/>
  <c r="AJ21" i="95"/>
  <c r="S22" i="95"/>
  <c r="AJ22" i="95"/>
  <c r="S23" i="95"/>
  <c r="AJ23" i="95"/>
  <c r="S24" i="95"/>
  <c r="AJ24" i="95"/>
  <c r="S25" i="95"/>
  <c r="AJ25" i="95"/>
  <c r="S26" i="95"/>
  <c r="AJ26" i="95"/>
  <c r="S27" i="95"/>
  <c r="AJ27" i="95"/>
  <c r="S28" i="95"/>
  <c r="AJ28" i="95"/>
  <c r="S29" i="95"/>
  <c r="AJ29" i="95"/>
  <c r="S30" i="95"/>
  <c r="AJ30" i="95"/>
  <c r="O31" i="95"/>
  <c r="O32" i="95"/>
  <c r="W33" i="95"/>
  <c r="AN33" i="95"/>
  <c r="W34" i="95"/>
  <c r="W35" i="95"/>
  <c r="AN35" i="95"/>
  <c r="W36" i="95"/>
  <c r="O37" i="95"/>
  <c r="O4" i="96"/>
  <c r="O6" i="96"/>
  <c r="O7" i="96"/>
  <c r="O9" i="96"/>
  <c r="O11" i="96"/>
  <c r="O13" i="96"/>
  <c r="S15" i="96"/>
  <c r="AJ15" i="96"/>
  <c r="S16" i="96"/>
  <c r="AJ16" i="96"/>
  <c r="T17" i="96"/>
  <c r="AK17" i="96"/>
  <c r="S18" i="96"/>
  <c r="AJ18" i="96"/>
  <c r="S19" i="96"/>
  <c r="AJ19" i="96"/>
  <c r="S20" i="96"/>
  <c r="S21" i="96"/>
  <c r="AJ21" i="96"/>
  <c r="S22" i="96"/>
  <c r="AJ22" i="96"/>
  <c r="S23" i="96"/>
  <c r="AJ23" i="96"/>
  <c r="S24" i="96"/>
  <c r="AJ24" i="96"/>
  <c r="S25" i="96"/>
  <c r="AJ25" i="96"/>
  <c r="S26" i="96"/>
  <c r="AJ26" i="96"/>
  <c r="S27" i="96"/>
  <c r="AJ27" i="96"/>
  <c r="S28" i="96"/>
  <c r="AJ28" i="96"/>
  <c r="S29" i="96"/>
  <c r="AJ29" i="96"/>
  <c r="S30" i="96"/>
  <c r="AJ30" i="96"/>
  <c r="O31" i="96"/>
  <c r="O32" i="96"/>
  <c r="W33" i="96"/>
  <c r="AN33" i="96"/>
  <c r="W34" i="96"/>
  <c r="W35" i="96"/>
  <c r="AN35" i="96"/>
  <c r="W36" i="96"/>
  <c r="O37" i="96"/>
  <c r="O4" i="97"/>
  <c r="O6" i="97"/>
  <c r="O7" i="97"/>
  <c r="O9" i="97"/>
  <c r="O11" i="97"/>
  <c r="O13" i="97"/>
  <c r="S15" i="97"/>
  <c r="AJ15" i="97"/>
  <c r="S16" i="97"/>
  <c r="AJ16" i="97"/>
  <c r="T17" i="97"/>
  <c r="AK17" i="97"/>
  <c r="S18" i="97"/>
  <c r="AJ18" i="97"/>
  <c r="S19" i="97"/>
  <c r="AJ19" i="97"/>
  <c r="S20" i="97"/>
  <c r="S21" i="97"/>
  <c r="AJ21" i="97"/>
  <c r="S22" i="97"/>
  <c r="AJ22" i="97"/>
  <c r="S23" i="97"/>
  <c r="AJ23" i="97"/>
  <c r="S24" i="97"/>
  <c r="AJ24" i="97"/>
  <c r="S25" i="97"/>
  <c r="AJ25" i="97"/>
  <c r="S26" i="97"/>
  <c r="AJ26" i="97"/>
  <c r="S27" i="97"/>
  <c r="AJ27" i="97"/>
  <c r="S28" i="97"/>
  <c r="AJ28" i="97"/>
  <c r="S29" i="97"/>
  <c r="AJ29" i="97"/>
  <c r="S30" i="97"/>
  <c r="AJ30" i="97"/>
  <c r="O31" i="97"/>
  <c r="O32" i="97"/>
  <c r="W33" i="97"/>
  <c r="AN33" i="97"/>
  <c r="W34" i="97"/>
  <c r="W35" i="97"/>
  <c r="AN35" i="97"/>
  <c r="W36" i="97"/>
  <c r="O37" i="97"/>
  <c r="O4" i="78"/>
  <c r="O6" i="78"/>
  <c r="O7" i="78"/>
  <c r="O9" i="78"/>
  <c r="O11" i="78"/>
  <c r="O13" i="78"/>
  <c r="S15" i="78"/>
  <c r="AJ15" i="78"/>
  <c r="S16" i="78"/>
  <c r="AJ16" i="78"/>
  <c r="T17" i="78"/>
  <c r="AK17" i="78"/>
  <c r="S18" i="78"/>
  <c r="AJ18" i="78"/>
  <c r="S19" i="78"/>
  <c r="AJ19" i="78"/>
  <c r="S20" i="78"/>
  <c r="S21" i="78"/>
  <c r="AJ21" i="78"/>
  <c r="S22" i="78"/>
  <c r="AJ22" i="78"/>
  <c r="S23" i="78"/>
  <c r="AJ23" i="78"/>
  <c r="S24" i="78"/>
  <c r="AJ24" i="78"/>
  <c r="S25" i="78"/>
  <c r="AJ25" i="78"/>
  <c r="S26" i="78"/>
  <c r="AJ26" i="78"/>
  <c r="S27" i="78"/>
  <c r="AJ27" i="78"/>
  <c r="S28" i="78"/>
  <c r="AJ28" i="78"/>
  <c r="S29" i="78"/>
  <c r="AJ29" i="78"/>
  <c r="S30" i="78"/>
  <c r="AJ30" i="78"/>
  <c r="O31" i="78"/>
  <c r="O32" i="78"/>
  <c r="W33" i="78"/>
  <c r="AN33" i="78"/>
  <c r="W34" i="78"/>
  <c r="W35" i="78"/>
  <c r="AN35" i="78"/>
  <c r="W36" i="78"/>
  <c r="O37" i="78"/>
  <c r="O4" i="79"/>
  <c r="O6" i="79"/>
  <c r="O7" i="79"/>
  <c r="O9" i="79"/>
  <c r="O11" i="79"/>
  <c r="O13" i="79"/>
  <c r="S15" i="79"/>
  <c r="AJ15" i="79"/>
  <c r="S16" i="79"/>
  <c r="AJ16" i="79"/>
  <c r="T17" i="79"/>
  <c r="AK17" i="79"/>
  <c r="S18" i="79"/>
  <c r="AJ18" i="79"/>
  <c r="S19" i="79"/>
  <c r="AJ19" i="79"/>
  <c r="S20" i="79"/>
  <c r="S21" i="79"/>
  <c r="AJ21" i="79"/>
  <c r="S22" i="79"/>
  <c r="AJ22" i="79"/>
  <c r="S23" i="79"/>
  <c r="AJ23" i="79"/>
  <c r="S24" i="79"/>
  <c r="AJ24" i="79"/>
  <c r="S25" i="79"/>
  <c r="AJ25" i="79"/>
  <c r="S26" i="79"/>
  <c r="AJ26" i="79"/>
  <c r="S27" i="79"/>
  <c r="AJ27" i="79"/>
  <c r="S28" i="79"/>
  <c r="AJ28" i="79"/>
  <c r="S29" i="79"/>
  <c r="AJ29" i="79"/>
  <c r="S30" i="79"/>
  <c r="AJ30" i="79"/>
  <c r="O31" i="79"/>
  <c r="O32" i="79"/>
  <c r="W33" i="79"/>
  <c r="AN33" i="79"/>
  <c r="W34" i="79"/>
  <c r="W35" i="79"/>
  <c r="AN35" i="79"/>
  <c r="W36" i="79"/>
  <c r="O37" i="79"/>
  <c r="O4" i="80"/>
  <c r="O6" i="80"/>
  <c r="O7" i="80"/>
  <c r="O9" i="80"/>
  <c r="O11" i="80"/>
  <c r="O13" i="80"/>
  <c r="S15" i="80"/>
  <c r="AJ15" i="80"/>
  <c r="S16" i="80"/>
  <c r="AJ16" i="80"/>
  <c r="T17" i="80"/>
  <c r="AK17" i="80"/>
  <c r="S18" i="80"/>
  <c r="AJ18" i="80"/>
  <c r="S19" i="80"/>
  <c r="AJ19" i="80"/>
  <c r="S20" i="80"/>
  <c r="S21" i="80"/>
  <c r="AJ21" i="80"/>
  <c r="S22" i="80"/>
  <c r="AJ22" i="80"/>
  <c r="S23" i="80"/>
  <c r="AJ23" i="80"/>
  <c r="S24" i="80"/>
  <c r="AJ24" i="80"/>
  <c r="S25" i="80"/>
  <c r="AJ25" i="80"/>
  <c r="S26" i="80"/>
  <c r="AJ26" i="80"/>
  <c r="S27" i="80"/>
  <c r="AJ27" i="80"/>
  <c r="S28" i="80"/>
  <c r="AJ28" i="80"/>
  <c r="S29" i="80"/>
  <c r="AJ29" i="80"/>
  <c r="S30" i="80"/>
  <c r="AJ30" i="80"/>
  <c r="O31" i="80"/>
  <c r="O32" i="80"/>
  <c r="W33" i="80"/>
  <c r="AN33" i="80"/>
  <c r="W34" i="80"/>
  <c r="W35" i="80"/>
  <c r="AN35" i="80"/>
  <c r="W36" i="80"/>
  <c r="O37" i="80"/>
  <c r="O4" i="81"/>
  <c r="O6" i="81"/>
  <c r="O7" i="81"/>
  <c r="O9" i="81"/>
  <c r="O11" i="81"/>
  <c r="O13" i="81"/>
  <c r="S15" i="81"/>
  <c r="AJ15" i="81"/>
  <c r="S16" i="81"/>
  <c r="AJ16" i="81"/>
  <c r="T17" i="81"/>
  <c r="AK17" i="81"/>
  <c r="S18" i="81"/>
  <c r="AJ18" i="81"/>
  <c r="S19" i="81"/>
  <c r="AJ19" i="81"/>
  <c r="S20" i="81"/>
  <c r="S21" i="81"/>
  <c r="AJ21" i="81"/>
  <c r="S22" i="81"/>
  <c r="AJ22" i="81"/>
  <c r="S23" i="81"/>
  <c r="AJ23" i="81"/>
  <c r="S24" i="81"/>
  <c r="AJ24" i="81"/>
  <c r="S25" i="81"/>
  <c r="AJ25" i="81"/>
  <c r="S26" i="81"/>
  <c r="AJ26" i="81"/>
  <c r="S27" i="81"/>
  <c r="AJ27" i="81"/>
  <c r="S28" i="81"/>
  <c r="AJ28" i="81"/>
  <c r="S29" i="81"/>
  <c r="AJ29" i="81"/>
  <c r="S30" i="81"/>
  <c r="AJ30" i="81"/>
  <c r="O31" i="81"/>
  <c r="O32" i="81"/>
  <c r="W33" i="81"/>
  <c r="AN33" i="81"/>
  <c r="W34" i="81"/>
  <c r="W35" i="81"/>
  <c r="AN35" i="81"/>
  <c r="W36" i="81"/>
  <c r="O37" i="81"/>
  <c r="O4" i="82"/>
  <c r="O6" i="82"/>
  <c r="O7" i="82"/>
  <c r="O9" i="82"/>
  <c r="O11" i="82"/>
  <c r="O13" i="82"/>
  <c r="S15" i="82"/>
  <c r="AJ15" i="82"/>
  <c r="S16" i="82"/>
  <c r="AJ16" i="82"/>
  <c r="T17" i="82"/>
  <c r="AK17" i="82"/>
  <c r="S18" i="82"/>
  <c r="AJ18" i="82"/>
  <c r="S19" i="82"/>
  <c r="AJ19" i="82"/>
  <c r="S20" i="82"/>
  <c r="S21" i="82"/>
  <c r="AJ21" i="82"/>
  <c r="S22" i="82"/>
  <c r="AJ22" i="82"/>
  <c r="S23" i="82"/>
  <c r="AJ23" i="82"/>
  <c r="S24" i="82"/>
  <c r="AJ24" i="82"/>
  <c r="S25" i="82"/>
  <c r="AJ25" i="82"/>
  <c r="S26" i="82"/>
  <c r="AJ26" i="82"/>
  <c r="S27" i="82"/>
  <c r="AJ27" i="82"/>
  <c r="S28" i="82"/>
  <c r="AJ28" i="82"/>
  <c r="S29" i="82"/>
  <c r="AJ29" i="82"/>
  <c r="S30" i="82"/>
  <c r="AJ30" i="82"/>
  <c r="O31" i="82"/>
  <c r="O32" i="82"/>
  <c r="W33" i="82"/>
  <c r="AN33" i="82"/>
  <c r="W34" i="82"/>
  <c r="W35" i="82"/>
  <c r="AN35" i="82"/>
  <c r="W36" i="82"/>
  <c r="O37" i="82"/>
  <c r="O4" i="83"/>
  <c r="O6" i="83"/>
  <c r="O7" i="83"/>
  <c r="O9" i="83"/>
  <c r="O11" i="83"/>
  <c r="O13" i="83"/>
  <c r="S15" i="83"/>
  <c r="AJ15" i="83"/>
  <c r="S16" i="83"/>
  <c r="AJ16" i="83"/>
  <c r="T17" i="83"/>
  <c r="AK17" i="83"/>
  <c r="S18" i="83"/>
  <c r="AJ18" i="83"/>
  <c r="S19" i="83"/>
  <c r="AJ19" i="83"/>
  <c r="S20" i="83"/>
  <c r="S21" i="83"/>
  <c r="AJ21" i="83"/>
  <c r="S22" i="83"/>
  <c r="AJ22" i="83"/>
  <c r="S23" i="83"/>
  <c r="AJ23" i="83"/>
  <c r="S24" i="83"/>
  <c r="AJ24" i="83"/>
  <c r="S25" i="83"/>
  <c r="AJ25" i="83"/>
  <c r="S26" i="83"/>
  <c r="AJ26" i="83"/>
  <c r="S27" i="83"/>
  <c r="AJ27" i="83"/>
  <c r="S28" i="83"/>
  <c r="AJ28" i="83"/>
  <c r="S29" i="83"/>
  <c r="AJ29" i="83"/>
  <c r="S30" i="83"/>
  <c r="AJ30" i="83"/>
  <c r="O31" i="83"/>
  <c r="O32" i="83"/>
  <c r="W33" i="83"/>
  <c r="AN33" i="83"/>
  <c r="W34" i="83"/>
  <c r="W35" i="83"/>
  <c r="AN35" i="83"/>
  <c r="W36" i="83"/>
  <c r="O37" i="83"/>
  <c r="O4" i="84"/>
  <c r="O6" i="84"/>
  <c r="O7" i="84"/>
  <c r="O9" i="84"/>
  <c r="O11" i="84"/>
  <c r="O13" i="84"/>
  <c r="S15" i="84"/>
  <c r="AJ15" i="84"/>
  <c r="S16" i="84"/>
  <c r="AJ16" i="84"/>
  <c r="T17" i="84"/>
  <c r="AK17" i="84"/>
  <c r="S18" i="84"/>
  <c r="AJ18" i="84"/>
  <c r="S19" i="84"/>
  <c r="AJ19" i="84"/>
  <c r="S20" i="84"/>
  <c r="S21" i="84"/>
  <c r="AJ21" i="84"/>
  <c r="S22" i="84"/>
  <c r="AJ22" i="84"/>
  <c r="S23" i="84"/>
  <c r="AJ23" i="84"/>
  <c r="S24" i="84"/>
  <c r="AJ24" i="84"/>
  <c r="S25" i="84"/>
  <c r="AJ25" i="84"/>
  <c r="S26" i="84"/>
  <c r="AJ26" i="84"/>
  <c r="S27" i="84"/>
  <c r="AJ27" i="84"/>
  <c r="S28" i="84"/>
  <c r="AJ28" i="84"/>
  <c r="S29" i="84"/>
  <c r="AJ29" i="84"/>
  <c r="S30" i="84"/>
  <c r="AJ30" i="84"/>
  <c r="O31" i="84"/>
  <c r="O32" i="84"/>
  <c r="W33" i="84"/>
  <c r="AN33" i="84"/>
  <c r="W34" i="84"/>
  <c r="W35" i="84"/>
  <c r="AN35" i="84"/>
  <c r="W36" i="84"/>
  <c r="O37" i="84"/>
  <c r="O4" i="85"/>
  <c r="O6" i="85"/>
  <c r="O7" i="85"/>
  <c r="O9" i="85"/>
  <c r="O11" i="85"/>
  <c r="O13" i="85"/>
  <c r="S15" i="85"/>
  <c r="AJ15" i="85"/>
  <c r="S16" i="85"/>
  <c r="AJ16" i="85"/>
  <c r="T17" i="85"/>
  <c r="AK17" i="85"/>
  <c r="S18" i="85"/>
  <c r="AJ18" i="85"/>
  <c r="S19" i="85"/>
  <c r="AJ19" i="85"/>
  <c r="S20" i="85"/>
  <c r="S21" i="85"/>
  <c r="AJ21" i="85"/>
  <c r="S22" i="85"/>
  <c r="AJ22" i="85"/>
  <c r="S23" i="85"/>
  <c r="AJ23" i="85"/>
  <c r="S24" i="85"/>
  <c r="AJ24" i="85"/>
  <c r="S25" i="85"/>
  <c r="AJ25" i="85"/>
  <c r="S26" i="85"/>
  <c r="AJ26" i="85"/>
  <c r="S27" i="85"/>
  <c r="AJ27" i="85"/>
  <c r="S28" i="85"/>
  <c r="AJ28" i="85"/>
  <c r="S29" i="85"/>
  <c r="AJ29" i="85"/>
  <c r="S30" i="85"/>
  <c r="AJ30" i="85"/>
  <c r="O31" i="85"/>
  <c r="O32" i="85"/>
  <c r="W33" i="85"/>
  <c r="AN33" i="85"/>
  <c r="W34" i="85"/>
  <c r="W35" i="85"/>
  <c r="AN35" i="85"/>
  <c r="W36" i="85"/>
  <c r="O37" i="85"/>
  <c r="O4" i="86"/>
  <c r="O6" i="86"/>
  <c r="O7" i="86"/>
  <c r="O9" i="86"/>
  <c r="O11" i="86"/>
  <c r="O13" i="86"/>
  <c r="S15" i="86"/>
  <c r="AJ15" i="86"/>
  <c r="S16" i="86"/>
  <c r="AJ16" i="86"/>
  <c r="T17" i="86"/>
  <c r="AK17" i="86"/>
  <c r="S18" i="86"/>
  <c r="AJ18" i="86"/>
  <c r="S19" i="86"/>
  <c r="AJ19" i="86"/>
  <c r="S20" i="86"/>
  <c r="S21" i="86"/>
  <c r="AJ21" i="86"/>
  <c r="S22" i="86"/>
  <c r="AJ22" i="86"/>
  <c r="S23" i="86"/>
  <c r="AJ23" i="86"/>
  <c r="S24" i="86"/>
  <c r="AJ24" i="86"/>
  <c r="S25" i="86"/>
  <c r="AJ25" i="86"/>
  <c r="S26" i="86"/>
  <c r="AJ26" i="86"/>
  <c r="S27" i="86"/>
  <c r="AJ27" i="86"/>
  <c r="S28" i="86"/>
  <c r="AJ28" i="86"/>
  <c r="S29" i="86"/>
  <c r="AJ29" i="86"/>
  <c r="S30" i="86"/>
  <c r="AJ30" i="86"/>
  <c r="O31" i="86"/>
  <c r="O32" i="86"/>
  <c r="W33" i="86"/>
  <c r="AN33" i="86"/>
  <c r="W34" i="86"/>
  <c r="W35" i="86"/>
  <c r="AN35" i="86"/>
  <c r="W36" i="86"/>
  <c r="O37" i="86"/>
  <c r="O4" i="87"/>
  <c r="O6" i="87"/>
  <c r="O7" i="87"/>
  <c r="O9" i="87"/>
  <c r="O11" i="87"/>
  <c r="O13" i="87"/>
  <c r="S15" i="87"/>
  <c r="AJ15" i="87"/>
  <c r="S16" i="87"/>
  <c r="AJ16" i="87"/>
  <c r="T17" i="87"/>
  <c r="AK17" i="87"/>
  <c r="S18" i="87"/>
  <c r="AJ18" i="87"/>
  <c r="S19" i="87"/>
  <c r="AJ19" i="87"/>
  <c r="S20" i="87"/>
  <c r="S21" i="87"/>
  <c r="AJ21" i="87"/>
  <c r="S22" i="87"/>
  <c r="AJ22" i="87"/>
  <c r="S23" i="87"/>
  <c r="AJ23" i="87"/>
  <c r="S24" i="87"/>
  <c r="AJ24" i="87"/>
  <c r="S25" i="87"/>
  <c r="AJ25" i="87"/>
  <c r="S26" i="87"/>
  <c r="AJ26" i="87"/>
  <c r="S27" i="87"/>
  <c r="AJ27" i="87"/>
  <c r="S28" i="87"/>
  <c r="AJ28" i="87"/>
  <c r="S29" i="87"/>
  <c r="AJ29" i="87"/>
  <c r="S30" i="87"/>
  <c r="AJ30" i="87"/>
  <c r="O31" i="87"/>
  <c r="O32" i="87"/>
  <c r="W33" i="87"/>
  <c r="AN33" i="87"/>
  <c r="W34" i="87"/>
  <c r="W35" i="87"/>
  <c r="AN35" i="87"/>
  <c r="W36" i="87"/>
  <c r="O37" i="87"/>
  <c r="O4" i="73"/>
  <c r="O6" i="73"/>
  <c r="O7" i="73"/>
  <c r="O9" i="73"/>
  <c r="O11" i="73"/>
  <c r="O13" i="73"/>
  <c r="S15" i="73"/>
  <c r="AJ15" i="73"/>
  <c r="S16" i="73"/>
  <c r="AJ16" i="73"/>
  <c r="T17" i="73"/>
  <c r="AK17" i="73"/>
  <c r="S18" i="73"/>
  <c r="AJ18" i="73"/>
  <c r="S19" i="73"/>
  <c r="AJ19" i="73"/>
  <c r="S20" i="73"/>
  <c r="S21" i="73"/>
  <c r="AJ21" i="73"/>
  <c r="S22" i="73"/>
  <c r="AJ22" i="73"/>
  <c r="S23" i="73"/>
  <c r="AJ23" i="73"/>
  <c r="S24" i="73"/>
  <c r="AJ24" i="73"/>
  <c r="S25" i="73"/>
  <c r="AJ25" i="73"/>
  <c r="S26" i="73"/>
  <c r="AJ26" i="73"/>
  <c r="S27" i="73"/>
  <c r="AJ27" i="73"/>
  <c r="S28" i="73"/>
  <c r="AJ28" i="73"/>
  <c r="S29" i="73"/>
  <c r="AJ29" i="73"/>
  <c r="S30" i="73"/>
  <c r="AJ30" i="73"/>
  <c r="O31" i="73"/>
  <c r="O32" i="73"/>
  <c r="W33" i="73"/>
  <c r="AN33" i="73"/>
  <c r="W34" i="73"/>
  <c r="W35" i="73"/>
  <c r="AN35" i="73"/>
  <c r="W36" i="73"/>
  <c r="O37" i="73"/>
  <c r="O4" i="74"/>
  <c r="O6" i="74"/>
  <c r="O7" i="74"/>
  <c r="O9" i="74"/>
  <c r="O11" i="74"/>
  <c r="O13" i="74"/>
  <c r="S15" i="74"/>
  <c r="AJ15" i="74"/>
  <c r="S16" i="74"/>
  <c r="AJ16" i="74"/>
  <c r="T17" i="74"/>
  <c r="AK17" i="74"/>
  <c r="S18" i="74"/>
  <c r="AJ18" i="74"/>
  <c r="S19" i="74"/>
  <c r="AJ19" i="74"/>
  <c r="S20" i="74"/>
  <c r="S21" i="74"/>
  <c r="AJ21" i="74"/>
  <c r="S22" i="74"/>
  <c r="AJ22" i="74"/>
  <c r="S23" i="74"/>
  <c r="AJ23" i="74"/>
  <c r="S24" i="74"/>
  <c r="AJ24" i="74"/>
  <c r="S25" i="74"/>
  <c r="AJ25" i="74"/>
  <c r="S26" i="74"/>
  <c r="AJ26" i="74"/>
  <c r="S27" i="74"/>
  <c r="AJ27" i="74"/>
  <c r="S28" i="74"/>
  <c r="AJ28" i="74"/>
  <c r="S29" i="74"/>
  <c r="AJ29" i="74"/>
  <c r="S30" i="74"/>
  <c r="AJ30" i="74"/>
  <c r="O31" i="74"/>
  <c r="O32" i="74"/>
  <c r="W33" i="74"/>
  <c r="AN33" i="74"/>
  <c r="W34" i="74"/>
  <c r="W35" i="74"/>
  <c r="AN35" i="74"/>
  <c r="W36" i="74"/>
  <c r="O37" i="74"/>
  <c r="O4" i="75"/>
  <c r="O6" i="75"/>
  <c r="O7" i="75"/>
  <c r="O9" i="75"/>
  <c r="O11" i="75"/>
  <c r="O13" i="75"/>
  <c r="S15" i="75"/>
  <c r="AJ15" i="75"/>
  <c r="S16" i="75"/>
  <c r="AJ16" i="75"/>
  <c r="T17" i="75"/>
  <c r="AK17" i="75"/>
  <c r="S18" i="75"/>
  <c r="AJ18" i="75"/>
  <c r="S19" i="75"/>
  <c r="AJ19" i="75"/>
  <c r="S20" i="75"/>
  <c r="S21" i="75"/>
  <c r="AJ21" i="75"/>
  <c r="S22" i="75"/>
  <c r="AJ22" i="75"/>
  <c r="S23" i="75"/>
  <c r="AJ23" i="75"/>
  <c r="S24" i="75"/>
  <c r="AJ24" i="75"/>
  <c r="S25" i="75"/>
  <c r="AJ25" i="75"/>
  <c r="S26" i="75"/>
  <c r="AJ26" i="75"/>
  <c r="S27" i="75"/>
  <c r="AJ27" i="75"/>
  <c r="S28" i="75"/>
  <c r="AJ28" i="75"/>
  <c r="S29" i="75"/>
  <c r="AJ29" i="75"/>
  <c r="S30" i="75"/>
  <c r="AJ30" i="75"/>
  <c r="O31" i="75"/>
  <c r="O32" i="75"/>
  <c r="W33" i="75"/>
  <c r="AN33" i="75"/>
  <c r="W34" i="75"/>
  <c r="W35" i="75"/>
  <c r="AN35" i="75"/>
  <c r="W36" i="75"/>
  <c r="O37" i="75"/>
  <c r="O4" i="76"/>
  <c r="O6" i="76"/>
  <c r="O7" i="76"/>
  <c r="O9" i="76"/>
  <c r="O11" i="76"/>
  <c r="O13" i="76"/>
  <c r="S15" i="76"/>
  <c r="AJ15" i="76"/>
  <c r="S16" i="76"/>
  <c r="AJ16" i="76"/>
  <c r="T17" i="76"/>
  <c r="AK17" i="76"/>
  <c r="S18" i="76"/>
  <c r="AJ18" i="76"/>
  <c r="S19" i="76"/>
  <c r="AJ19" i="76"/>
  <c r="S20" i="76"/>
  <c r="S21" i="76"/>
  <c r="AJ21" i="76"/>
  <c r="S22" i="76"/>
  <c r="AJ22" i="76"/>
  <c r="S23" i="76"/>
  <c r="AJ23" i="76"/>
  <c r="S24" i="76"/>
  <c r="AJ24" i="76"/>
  <c r="S25" i="76"/>
  <c r="AJ25" i="76"/>
  <c r="S26" i="76"/>
  <c r="AJ26" i="76"/>
  <c r="S27" i="76"/>
  <c r="AJ27" i="76"/>
  <c r="S28" i="76"/>
  <c r="AJ28" i="76"/>
  <c r="S29" i="76"/>
  <c r="AJ29" i="76"/>
  <c r="S30" i="76"/>
  <c r="AJ30" i="76"/>
  <c r="O31" i="76"/>
  <c r="O32" i="76"/>
  <c r="W33" i="76"/>
  <c r="AN33" i="76"/>
  <c r="W34" i="76"/>
  <c r="W35" i="76"/>
  <c r="AN35" i="76"/>
  <c r="W36" i="76"/>
  <c r="O37" i="76"/>
  <c r="O4" i="77"/>
  <c r="O6" i="77"/>
  <c r="O7" i="77"/>
  <c r="O9" i="77"/>
  <c r="O11" i="77"/>
  <c r="O13" i="77"/>
  <c r="S15" i="77"/>
  <c r="AJ15" i="77"/>
  <c r="S16" i="77"/>
  <c r="AJ16" i="77"/>
  <c r="T17" i="77"/>
  <c r="AK17" i="77"/>
  <c r="S18" i="77"/>
  <c r="AJ18" i="77"/>
  <c r="S19" i="77"/>
  <c r="AJ19" i="77"/>
  <c r="S20" i="77"/>
  <c r="S21" i="77"/>
  <c r="AJ21" i="77"/>
  <c r="S22" i="77"/>
  <c r="AJ22" i="77"/>
  <c r="S23" i="77"/>
  <c r="AJ23" i="77"/>
  <c r="S24" i="77"/>
  <c r="AJ24" i="77"/>
  <c r="S25" i="77"/>
  <c r="AJ25" i="77"/>
  <c r="S26" i="77"/>
  <c r="AJ26" i="77"/>
  <c r="S27" i="77"/>
  <c r="AJ27" i="77"/>
  <c r="S28" i="77"/>
  <c r="AJ28" i="77"/>
  <c r="S29" i="77"/>
  <c r="AJ29" i="77"/>
  <c r="S30" i="77"/>
  <c r="AJ30" i="77"/>
  <c r="O31" i="77"/>
  <c r="O32" i="77"/>
  <c r="W33" i="77"/>
  <c r="AN33" i="77"/>
  <c r="W34" i="77"/>
  <c r="W35" i="77"/>
  <c r="AN35" i="77"/>
  <c r="W36" i="77"/>
  <c r="O37" i="77"/>
  <c r="O4" i="72"/>
  <c r="O6" i="72"/>
  <c r="O7" i="72"/>
  <c r="O9" i="72"/>
  <c r="O11" i="72"/>
  <c r="O13" i="72"/>
  <c r="S15" i="72"/>
  <c r="AJ15" i="72"/>
  <c r="S16" i="72"/>
  <c r="AJ16" i="72"/>
  <c r="T17" i="72"/>
  <c r="AK17" i="72"/>
  <c r="S18" i="72"/>
  <c r="AJ18" i="72"/>
  <c r="S19" i="72"/>
  <c r="AJ19" i="72"/>
  <c r="S20" i="72"/>
  <c r="S21" i="72"/>
  <c r="AJ21" i="72"/>
  <c r="S22" i="72"/>
  <c r="AJ22" i="72"/>
  <c r="S23" i="72"/>
  <c r="AJ23" i="72"/>
  <c r="S24" i="72"/>
  <c r="AJ24" i="72"/>
  <c r="S25" i="72"/>
  <c r="AJ25" i="72"/>
  <c r="S26" i="72"/>
  <c r="AJ26" i="72"/>
  <c r="S27" i="72"/>
  <c r="AJ27" i="72"/>
  <c r="S28" i="72"/>
  <c r="AJ28" i="72"/>
  <c r="S29" i="72"/>
  <c r="AJ29" i="72"/>
  <c r="S30" i="72"/>
  <c r="AJ30" i="72"/>
  <c r="O31" i="72"/>
  <c r="O32" i="72"/>
  <c r="W33" i="72"/>
  <c r="AN33" i="72"/>
  <c r="W34" i="72"/>
  <c r="W35" i="72"/>
  <c r="AN35" i="72"/>
  <c r="W36" i="72"/>
  <c r="O37" i="72"/>
  <c r="O4" i="71"/>
  <c r="O6" i="71"/>
  <c r="O7" i="71"/>
  <c r="O9" i="71"/>
  <c r="O11" i="71"/>
  <c r="O13" i="71"/>
  <c r="S15" i="71"/>
  <c r="AJ15" i="71"/>
  <c r="S16" i="71"/>
  <c r="AJ16" i="71"/>
  <c r="T17" i="71"/>
  <c r="AK17" i="71"/>
  <c r="S18" i="71"/>
  <c r="AJ18" i="71"/>
  <c r="S19" i="71"/>
  <c r="AJ19" i="71"/>
  <c r="S20" i="71"/>
  <c r="S21" i="71"/>
  <c r="AJ21" i="71"/>
  <c r="S22" i="71"/>
  <c r="AJ22" i="71"/>
  <c r="S23" i="71"/>
  <c r="AJ23" i="71"/>
  <c r="S24" i="71"/>
  <c r="AJ24" i="71"/>
  <c r="S25" i="71"/>
  <c r="AJ25" i="71"/>
  <c r="S26" i="71"/>
  <c r="AJ26" i="71"/>
  <c r="S27" i="71"/>
  <c r="AJ27" i="71"/>
  <c r="S28" i="71"/>
  <c r="AJ28" i="71"/>
  <c r="S29" i="71"/>
  <c r="AJ29" i="71"/>
  <c r="S30" i="71"/>
  <c r="AJ30" i="71"/>
  <c r="O31" i="71"/>
  <c r="O32" i="71"/>
  <c r="W33" i="71"/>
  <c r="AN33" i="71"/>
  <c r="W34" i="71"/>
  <c r="W35" i="71"/>
  <c r="AN35" i="71"/>
  <c r="W36" i="71"/>
  <c r="O37" i="71"/>
  <c r="O4" i="70"/>
  <c r="O6" i="70"/>
  <c r="O7" i="70"/>
  <c r="O9" i="70"/>
  <c r="O11" i="70"/>
  <c r="O13" i="70"/>
  <c r="S15" i="70"/>
  <c r="AJ15" i="70"/>
  <c r="S16" i="70"/>
  <c r="AJ16" i="70"/>
  <c r="T17" i="70"/>
  <c r="AK17" i="70"/>
  <c r="S18" i="70"/>
  <c r="AJ18" i="70"/>
  <c r="S19" i="70"/>
  <c r="AJ19" i="70"/>
  <c r="S20" i="70"/>
  <c r="S21" i="70"/>
  <c r="AJ21" i="70"/>
  <c r="S22" i="70"/>
  <c r="AJ22" i="70"/>
  <c r="S23" i="70"/>
  <c r="AJ23" i="70"/>
  <c r="S24" i="70"/>
  <c r="AJ24" i="70"/>
  <c r="S25" i="70"/>
  <c r="AJ25" i="70"/>
  <c r="S26" i="70"/>
  <c r="AJ26" i="70"/>
  <c r="S27" i="70"/>
  <c r="AJ27" i="70"/>
  <c r="S28" i="70"/>
  <c r="AJ28" i="70"/>
  <c r="S29" i="70"/>
  <c r="AJ29" i="70"/>
  <c r="S30" i="70"/>
  <c r="AJ30" i="70"/>
  <c r="O31" i="70"/>
  <c r="O32" i="70"/>
  <c r="W33" i="70"/>
  <c r="AN33" i="70"/>
  <c r="W34" i="70"/>
  <c r="W35" i="70"/>
  <c r="AN35" i="70"/>
  <c r="W36" i="70"/>
  <c r="O37" i="70"/>
  <c r="O4" i="69"/>
  <c r="O6" i="69"/>
  <c r="O7" i="69"/>
  <c r="O9" i="69"/>
  <c r="O11" i="69"/>
  <c r="O13" i="69"/>
  <c r="S15" i="69"/>
  <c r="AJ15" i="69"/>
  <c r="S16" i="69"/>
  <c r="AJ16" i="69"/>
  <c r="T17" i="69"/>
  <c r="AK17" i="69"/>
  <c r="S18" i="69"/>
  <c r="AJ18" i="69"/>
  <c r="S19" i="69"/>
  <c r="AJ19" i="69"/>
  <c r="S20" i="69"/>
  <c r="S21" i="69"/>
  <c r="AJ21" i="69"/>
  <c r="S22" i="69"/>
  <c r="AJ22" i="69"/>
  <c r="S23" i="69"/>
  <c r="AJ23" i="69"/>
  <c r="S24" i="69"/>
  <c r="AJ24" i="69"/>
  <c r="S25" i="69"/>
  <c r="AJ25" i="69"/>
  <c r="S26" i="69"/>
  <c r="AJ26" i="69"/>
  <c r="S27" i="69"/>
  <c r="AJ27" i="69"/>
  <c r="S28" i="69"/>
  <c r="AJ28" i="69"/>
  <c r="S29" i="69"/>
  <c r="AJ29" i="69"/>
  <c r="S30" i="69"/>
  <c r="AJ30" i="69"/>
  <c r="O31" i="69"/>
  <c r="O32" i="69"/>
  <c r="W33" i="69"/>
  <c r="AN33" i="69"/>
  <c r="W34" i="69"/>
  <c r="W35" i="69"/>
  <c r="AN35" i="69"/>
  <c r="W36" i="69"/>
  <c r="O37" i="6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東京電力株式会社　14</author>
    <author>t1184399</author>
    <author>東京電力株式会社</author>
    <author>契約・料金Ｇ　村上(940-4237)</author>
  </authors>
  <commentList>
    <comment ref="H4" authorId="0" shapeId="0" xr:uid="{00000000-0006-0000-0100-000001000000}">
      <text>
        <r>
          <rPr>
            <b/>
            <sz val="9"/>
            <color indexed="81"/>
            <rFont val="ＭＳ Ｐゴシック"/>
            <family val="3"/>
            <charset val="128"/>
          </rPr>
          <t>丁目は，漢数字
番，号は，算数字
で記載下さい</t>
        </r>
      </text>
    </comment>
    <comment ref="S4" authorId="1" shapeId="0" xr:uid="{00000000-0006-0000-0100-000002000000}">
      <text>
        <r>
          <rPr>
            <b/>
            <sz val="11"/>
            <color indexed="81"/>
            <rFont val="ＭＳ Ｐゴシック"/>
            <family val="3"/>
            <charset val="128"/>
          </rPr>
          <t>標準電圧で記載下さい</t>
        </r>
      </text>
    </comment>
    <comment ref="T4" authorId="1" shapeId="0" xr:uid="{00000000-0006-0000-0100-000003000000}">
      <text>
        <r>
          <rPr>
            <b/>
            <sz val="11"/>
            <color indexed="81"/>
            <rFont val="ＭＳ Ｐゴシック"/>
            <family val="3"/>
            <charset val="128"/>
          </rPr>
          <t>標準電圧で記載下さい</t>
        </r>
      </text>
    </comment>
    <comment ref="X4" authorId="1" shapeId="0" xr:uid="{00000000-0006-0000-0100-000004000000}">
      <text>
        <r>
          <rPr>
            <b/>
            <sz val="11"/>
            <color indexed="81"/>
            <rFont val="ＭＳ Ｐゴシック"/>
            <family val="3"/>
            <charset val="128"/>
          </rPr>
          <t>標準電圧で記載下さい</t>
        </r>
      </text>
    </comment>
    <comment ref="Y4" authorId="1" shapeId="0" xr:uid="{00000000-0006-0000-0100-000005000000}">
      <text>
        <r>
          <rPr>
            <b/>
            <sz val="11"/>
            <color indexed="81"/>
            <rFont val="ＭＳ Ｐゴシック"/>
            <family val="3"/>
            <charset val="128"/>
          </rPr>
          <t>標準電圧で記載下さい</t>
        </r>
      </text>
    </comment>
    <comment ref="AA4" authorId="1" shapeId="0" xr:uid="{00000000-0006-0000-0100-000006000000}">
      <text>
        <r>
          <rPr>
            <b/>
            <sz val="11"/>
            <color indexed="81"/>
            <rFont val="ＭＳ Ｐゴシック"/>
            <family val="3"/>
            <charset val="128"/>
          </rPr>
          <t>標準電圧で記載下さい</t>
        </r>
      </text>
    </comment>
    <comment ref="AB4" authorId="1" shapeId="0" xr:uid="{00000000-0006-0000-0100-000007000000}">
      <text>
        <r>
          <rPr>
            <b/>
            <sz val="11"/>
            <color indexed="81"/>
            <rFont val="ＭＳ Ｐゴシック"/>
            <family val="3"/>
            <charset val="128"/>
          </rPr>
          <t>標準電圧で記載下さい</t>
        </r>
      </text>
    </comment>
    <comment ref="AD4" authorId="1" shapeId="0" xr:uid="{00000000-0006-0000-0100-000008000000}">
      <text>
        <r>
          <rPr>
            <b/>
            <sz val="11"/>
            <color indexed="81"/>
            <rFont val="ＭＳ Ｐゴシック"/>
            <family val="3"/>
            <charset val="128"/>
          </rPr>
          <t>標準電圧で記載下さい</t>
        </r>
      </text>
    </comment>
    <comment ref="AE4" authorId="1" shapeId="0" xr:uid="{00000000-0006-0000-0100-000009000000}">
      <text>
        <r>
          <rPr>
            <b/>
            <sz val="11"/>
            <color indexed="81"/>
            <rFont val="ＭＳ Ｐゴシック"/>
            <family val="3"/>
            <charset val="128"/>
          </rPr>
          <t>標準電圧で記載下さい</t>
        </r>
      </text>
    </comment>
    <comment ref="AG4" authorId="1" shapeId="0" xr:uid="{00000000-0006-0000-0100-00000A000000}">
      <text>
        <r>
          <rPr>
            <b/>
            <sz val="11"/>
            <color indexed="81"/>
            <rFont val="ＭＳ Ｐゴシック"/>
            <family val="3"/>
            <charset val="128"/>
          </rPr>
          <t>標準電圧で記載下さい</t>
        </r>
      </text>
    </comment>
    <comment ref="AH4" authorId="1" shapeId="0" xr:uid="{00000000-0006-0000-0100-00000B000000}">
      <text>
        <r>
          <rPr>
            <b/>
            <sz val="11"/>
            <color indexed="81"/>
            <rFont val="ＭＳ Ｐゴシック"/>
            <family val="3"/>
            <charset val="128"/>
          </rPr>
          <t>標準電圧で記載下さい</t>
        </r>
      </text>
    </comment>
    <comment ref="AJ4" authorId="1" shapeId="0" xr:uid="{00000000-0006-0000-0100-00000C000000}">
      <text>
        <r>
          <rPr>
            <b/>
            <sz val="11"/>
            <color indexed="81"/>
            <rFont val="ＭＳ Ｐゴシック"/>
            <family val="3"/>
            <charset val="128"/>
          </rPr>
          <t>標準電圧で記載下さい</t>
        </r>
      </text>
    </comment>
    <comment ref="AK4" authorId="1" shapeId="0" xr:uid="{00000000-0006-0000-0100-00000D000000}">
      <text>
        <r>
          <rPr>
            <b/>
            <sz val="11"/>
            <color indexed="81"/>
            <rFont val="ＭＳ Ｐゴシック"/>
            <family val="3"/>
            <charset val="128"/>
          </rPr>
          <t>標準電圧で記載下さい</t>
        </r>
      </text>
    </comment>
    <comment ref="AX4" authorId="0" shapeId="0" xr:uid="{00000000-0006-0000-0100-00000E000000}">
      <text>
        <r>
          <rPr>
            <b/>
            <sz val="11"/>
            <color indexed="81"/>
            <rFont val="ＭＳ Ｐゴシック"/>
            <family val="3"/>
            <charset val="128"/>
          </rPr>
          <t>-　ハイフンで区切って記載下さい</t>
        </r>
      </text>
    </comment>
    <comment ref="BA4" authorId="0" shapeId="0" xr:uid="{00000000-0006-0000-0100-00000F000000}">
      <text>
        <r>
          <rPr>
            <b/>
            <sz val="11"/>
            <color indexed="81"/>
            <rFont val="ＭＳ Ｐゴシック"/>
            <family val="3"/>
            <charset val="128"/>
          </rPr>
          <t>-　ハイフンで区切って記載下さい</t>
        </r>
      </text>
    </comment>
    <comment ref="B5" authorId="2" shapeId="0" xr:uid="{00000000-0006-0000-0100-000010000000}">
      <text>
        <r>
          <rPr>
            <b/>
            <sz val="10"/>
            <color indexed="81"/>
            <rFont val="ＭＳ Ｐゴシック"/>
            <family val="3"/>
            <charset val="128"/>
          </rPr>
          <t xml:space="preserve">★希望の日付を入力ください（例：解約日、接続供給開始日、名義変更日など）
</t>
        </r>
      </text>
    </comment>
    <comment ref="E5" authorId="3" shapeId="0" xr:uid="{00000000-0006-0000-0100-000011000000}">
      <text>
        <r>
          <rPr>
            <b/>
            <sz val="10"/>
            <color indexed="81"/>
            <rFont val="ＭＳ Ｐゴシック"/>
            <family val="3"/>
            <charset val="128"/>
          </rPr>
          <t>ハイフン無しで記載ください。</t>
        </r>
      </text>
    </comment>
    <comment ref="BB5" authorId="2" shapeId="0" xr:uid="{00000000-0006-0000-0100-000012000000}">
      <text>
        <r>
          <rPr>
            <b/>
            <sz val="11"/>
            <color indexed="81"/>
            <rFont val="ＭＳ Ｐゴシック"/>
            <family val="3"/>
            <charset val="128"/>
          </rPr>
          <t>★補足事項等あれば摘要欄へご記入（入力）ください。
例１：工事申込みの場合は「UGS取付工事」等。
例２：解約の場合は「建物解体に伴う解約」「供給者変更に伴う解約」等。
例３：名義変更の場合は「旧名義：○○○株式会社」等
例４：契約電力変更の場合は「新契約電力の算出根拠は別紙参照」等</t>
        </r>
      </text>
    </comment>
  </commentList>
</comments>
</file>

<file path=xl/sharedStrings.xml><?xml version="1.0" encoding="utf-8"?>
<sst xmlns="http://schemas.openxmlformats.org/spreadsheetml/2006/main" count="3419" uniqueCount="196">
  <si>
    <t>電話番号</t>
    <rPh sb="0" eb="2">
      <t>デンワ</t>
    </rPh>
    <rPh sb="2" eb="4">
      <t>バンゴウ</t>
    </rPh>
    <phoneticPr fontId="2"/>
  </si>
  <si>
    <t>その他特記事項</t>
    <rPh sb="2" eb="3">
      <t>タ</t>
    </rPh>
    <rPh sb="3" eb="5">
      <t>トッキ</t>
    </rPh>
    <rPh sb="5" eb="7">
      <t>ジコウ</t>
    </rPh>
    <phoneticPr fontId="2"/>
  </si>
  <si>
    <t>需要者窓口
連絡先</t>
    <rPh sb="0" eb="3">
      <t>ジュヨウシャ</t>
    </rPh>
    <rPh sb="3" eb="5">
      <t>マドグチ</t>
    </rPh>
    <rPh sb="6" eb="9">
      <t>レンラクサキ</t>
    </rPh>
    <phoneticPr fontId="2"/>
  </si>
  <si>
    <t>主任技術者名
連絡先</t>
    <rPh sb="0" eb="2">
      <t>シュニン</t>
    </rPh>
    <rPh sb="2" eb="5">
      <t>ギジュツシャ</t>
    </rPh>
    <rPh sb="5" eb="6">
      <t>メイ</t>
    </rPh>
    <rPh sb="7" eb="10">
      <t>レンラクサキ</t>
    </rPh>
    <phoneticPr fontId="2"/>
  </si>
  <si>
    <t>料金種別</t>
    <rPh sb="0" eb="2">
      <t>リョウキン</t>
    </rPh>
    <rPh sb="2" eb="4">
      <t>シュベツ</t>
    </rPh>
    <phoneticPr fontId="2"/>
  </si>
  <si>
    <t>契約電力</t>
    <rPh sb="0" eb="2">
      <t>ケイヤク</t>
    </rPh>
    <rPh sb="2" eb="4">
      <t>デンリョク</t>
    </rPh>
    <phoneticPr fontId="2"/>
  </si>
  <si>
    <t>供給電気方式</t>
    <rPh sb="0" eb="2">
      <t>キョウキュウ</t>
    </rPh>
    <rPh sb="2" eb="4">
      <t>デンキ</t>
    </rPh>
    <rPh sb="4" eb="6">
      <t>ホウシキ</t>
    </rPh>
    <phoneticPr fontId="2"/>
  </si>
  <si>
    <t>ピークシフト電力</t>
    <rPh sb="6" eb="8">
      <t>デンリョク</t>
    </rPh>
    <phoneticPr fontId="2"/>
  </si>
  <si>
    <t>パルス受給の要否</t>
    <rPh sb="3" eb="5">
      <t>ジュキュウ</t>
    </rPh>
    <rPh sb="6" eb="8">
      <t>ヨウヒ</t>
    </rPh>
    <phoneticPr fontId="2"/>
  </si>
  <si>
    <t>接続送電
サービス</t>
    <rPh sb="0" eb="2">
      <t>セツゾク</t>
    </rPh>
    <rPh sb="2" eb="4">
      <t>ソウデン</t>
    </rPh>
    <phoneticPr fontId="2"/>
  </si>
  <si>
    <t>予備送電
サービスＡ</t>
    <rPh sb="0" eb="2">
      <t>ヨビ</t>
    </rPh>
    <rPh sb="2" eb="4">
      <t>ソウデン</t>
    </rPh>
    <phoneticPr fontId="2"/>
  </si>
  <si>
    <t>予備送電
サービスＢ</t>
    <rPh sb="0" eb="2">
      <t>ヨビ</t>
    </rPh>
    <rPh sb="2" eb="4">
      <t>ソウデン</t>
    </rPh>
    <phoneticPr fontId="2"/>
  </si>
  <si>
    <t>今回：</t>
    <rPh sb="0" eb="2">
      <t>コンカイ</t>
    </rPh>
    <phoneticPr fontId="2"/>
  </si>
  <si>
    <t>従来：</t>
    <rPh sb="0" eb="2">
      <t>ジュウライ</t>
    </rPh>
    <phoneticPr fontId="2"/>
  </si>
  <si>
    <t>受電設備容量（合計）</t>
    <rPh sb="0" eb="2">
      <t>ジュデン</t>
    </rPh>
    <rPh sb="2" eb="4">
      <t>セツビ</t>
    </rPh>
    <rPh sb="4" eb="6">
      <t>ヨウリョウ</t>
    </rPh>
    <rPh sb="7" eb="9">
      <t>ゴウケイ</t>
    </rPh>
    <phoneticPr fontId="2"/>
  </si>
  <si>
    <t>負荷設備容量（合計）</t>
    <rPh sb="0" eb="2">
      <t>フカ</t>
    </rPh>
    <rPh sb="2" eb="4">
      <t>セツビ</t>
    </rPh>
    <rPh sb="4" eb="6">
      <t>ヨウリョウ</t>
    </rPh>
    <rPh sb="7" eb="9">
      <t>ゴウケイ</t>
    </rPh>
    <phoneticPr fontId="2"/>
  </si>
  <si>
    <t>接続受電電力の計画値および接続供給電力の計画値</t>
    <rPh sb="0" eb="2">
      <t>セツゾク</t>
    </rPh>
    <rPh sb="2" eb="4">
      <t>ジュデン</t>
    </rPh>
    <rPh sb="4" eb="6">
      <t>デンリョク</t>
    </rPh>
    <rPh sb="7" eb="9">
      <t>ケイカク</t>
    </rPh>
    <rPh sb="9" eb="10">
      <t>チ</t>
    </rPh>
    <rPh sb="13" eb="15">
      <t>セツゾク</t>
    </rPh>
    <rPh sb="15" eb="17">
      <t>キョウキュウ</t>
    </rPh>
    <rPh sb="17" eb="19">
      <t>デンリョク</t>
    </rPh>
    <rPh sb="20" eb="22">
      <t>ケイカク</t>
    </rPh>
    <rPh sb="22" eb="23">
      <t>チ</t>
    </rPh>
    <phoneticPr fontId="2"/>
  </si>
  <si>
    <t>○○部</t>
    <rPh sb="2" eb="3">
      <t>ブ</t>
    </rPh>
    <phoneticPr fontId="2"/>
  </si>
  <si>
    <t>発電設備容量（合計）</t>
    <rPh sb="0" eb="2">
      <t>ハツデン</t>
    </rPh>
    <rPh sb="2" eb="4">
      <t>セツビ</t>
    </rPh>
    <rPh sb="4" eb="6">
      <t>ヨウリョウ</t>
    </rPh>
    <rPh sb="7" eb="9">
      <t>ゴウケイ</t>
    </rPh>
    <phoneticPr fontId="2"/>
  </si>
  <si>
    <t>(内自家補相当分)</t>
    <rPh sb="1" eb="2">
      <t>ウチ</t>
    </rPh>
    <rPh sb="2" eb="4">
      <t>ジカ</t>
    </rPh>
    <rPh sb="4" eb="5">
      <t>ホ</t>
    </rPh>
    <rPh sb="5" eb="8">
      <t>ソウトウブン</t>
    </rPh>
    <phoneticPr fontId="2"/>
  </si>
  <si>
    <t>　※１：当該需要者について，契約に係る需要家識別番号等（弊社との電気需給契約・託送供給契約等,お客さまを</t>
    <rPh sb="4" eb="6">
      <t>トウガイ</t>
    </rPh>
    <rPh sb="6" eb="8">
      <t>ジュヨウ</t>
    </rPh>
    <rPh sb="8" eb="9">
      <t>シャ</t>
    </rPh>
    <rPh sb="14" eb="16">
      <t>ケイヤク</t>
    </rPh>
    <rPh sb="17" eb="18">
      <t>カカワ</t>
    </rPh>
    <rPh sb="19" eb="22">
      <t>ジュヨウカ</t>
    </rPh>
    <rPh sb="22" eb="24">
      <t>シキベツ</t>
    </rPh>
    <rPh sb="24" eb="27">
      <t>バンゴウナド</t>
    </rPh>
    <rPh sb="28" eb="30">
      <t>ヘイシャ</t>
    </rPh>
    <rPh sb="32" eb="38">
      <t>デンキジュキュウケイヤク</t>
    </rPh>
    <rPh sb="39" eb="43">
      <t>タクソウキョウキュウ</t>
    </rPh>
    <rPh sb="43" eb="46">
      <t>ケイヤクナド</t>
    </rPh>
    <rPh sb="48" eb="49">
      <t>キャク</t>
    </rPh>
    <phoneticPr fontId="2"/>
  </si>
  <si>
    <t>否</t>
  </si>
  <si>
    <t>接続供給開始希望日</t>
    <rPh sb="0" eb="2">
      <t>セツゾク</t>
    </rPh>
    <rPh sb="2" eb="4">
      <t>キョウキュウ</t>
    </rPh>
    <rPh sb="4" eb="6">
      <t>カイシ</t>
    </rPh>
    <rPh sb="6" eb="8">
      <t>キボウ</t>
    </rPh>
    <rPh sb="8" eb="9">
      <t>ビ</t>
    </rPh>
    <phoneticPr fontId="2"/>
  </si>
  <si>
    <t>都道府県</t>
  </si>
  <si>
    <t>住　　所</t>
  </si>
  <si>
    <t>標準</t>
    <rPh sb="0" eb="2">
      <t>ヒョウジュン</t>
    </rPh>
    <phoneticPr fontId="2"/>
  </si>
  <si>
    <t>○○　○○</t>
    <phoneticPr fontId="2"/>
  </si>
  <si>
    <t>△△部</t>
    <rPh sb="2" eb="3">
      <t>ブ</t>
    </rPh>
    <phoneticPr fontId="2"/>
  </si>
  <si>
    <t>主任技術者連絡先</t>
    <rPh sb="0" eb="2">
      <t>シュニン</t>
    </rPh>
    <rPh sb="2" eb="5">
      <t>ギジュツシャ</t>
    </rPh>
    <phoneticPr fontId="2"/>
  </si>
  <si>
    <r>
      <t>需要家識別番号等</t>
    </r>
    <r>
      <rPr>
        <vertAlign val="superscript"/>
        <sz val="12"/>
        <color indexed="8"/>
        <rFont val="ＭＳ ゴシック"/>
        <family val="3"/>
        <charset val="128"/>
      </rPr>
      <t>※１</t>
    </r>
    <rPh sb="0" eb="3">
      <t>ジュヨウカ</t>
    </rPh>
    <rPh sb="3" eb="5">
      <t>シキベツ</t>
    </rPh>
    <rPh sb="5" eb="7">
      <t>バンゴウ</t>
    </rPh>
    <rPh sb="7" eb="8">
      <t>トウ</t>
    </rPh>
    <phoneticPr fontId="2"/>
  </si>
  <si>
    <t>供給地点
（財産責任分界点）</t>
    <rPh sb="0" eb="2">
      <t>キョウキュウ</t>
    </rPh>
    <rPh sb="2" eb="4">
      <t>チテン</t>
    </rPh>
    <rPh sb="6" eb="8">
      <t>ザイサン</t>
    </rPh>
    <rPh sb="8" eb="10">
      <t>セキニン</t>
    </rPh>
    <rPh sb="10" eb="12">
      <t>ブンカイ</t>
    </rPh>
    <rPh sb="12" eb="13">
      <t>テン</t>
    </rPh>
    <phoneticPr fontId="2"/>
  </si>
  <si>
    <t>ピークシフト電力</t>
    <phoneticPr fontId="2"/>
  </si>
  <si>
    <t>パルス受給
の要否</t>
    <phoneticPr fontId="2"/>
  </si>
  <si>
    <t>契約電力（ｋＷ）</t>
    <phoneticPr fontId="2"/>
  </si>
  <si>
    <t>供給電気方式</t>
    <phoneticPr fontId="2"/>
  </si>
  <si>
    <t>所属</t>
    <phoneticPr fontId="2"/>
  </si>
  <si>
    <t>氏名</t>
    <phoneticPr fontId="2"/>
  </si>
  <si>
    <t>電話番号</t>
    <phoneticPr fontId="2"/>
  </si>
  <si>
    <t>-</t>
    <phoneticPr fontId="2"/>
  </si>
  <si>
    <t>接続受電電力の計画値および接続供給電力の計画値</t>
    <phoneticPr fontId="2"/>
  </si>
  <si>
    <t>接続供給契約申込書別紙（需要場所の概要）</t>
    <rPh sb="0" eb="2">
      <t>セツゾク</t>
    </rPh>
    <rPh sb="2" eb="4">
      <t>キョウキュウ</t>
    </rPh>
    <rPh sb="4" eb="6">
      <t>ケイヤク</t>
    </rPh>
    <rPh sb="6" eb="8">
      <t>モウシコミ</t>
    </rPh>
    <rPh sb="8" eb="9">
      <t>ショ</t>
    </rPh>
    <rPh sb="9" eb="11">
      <t>ベッシ</t>
    </rPh>
    <rPh sb="12" eb="14">
      <t>ジュヨウ</t>
    </rPh>
    <rPh sb="14" eb="16">
      <t>バショ</t>
    </rPh>
    <rPh sb="17" eb="19">
      <t>ガイヨウ</t>
    </rPh>
    <phoneticPr fontId="2"/>
  </si>
  <si>
    <t>電気の使用住所
（需要場所）</t>
    <rPh sb="0" eb="2">
      <t>デンキ</t>
    </rPh>
    <rPh sb="3" eb="5">
      <t>シヨウ</t>
    </rPh>
    <rPh sb="5" eb="7">
      <t>ジュウショ</t>
    </rPh>
    <rPh sb="9" eb="11">
      <t>ジュヨウ</t>
    </rPh>
    <rPh sb="11" eb="13">
      <t>バショ</t>
    </rPh>
    <phoneticPr fontId="2"/>
  </si>
  <si>
    <t>電気の使用住所（需要場所）</t>
    <rPh sb="0" eb="2">
      <t>デンキ</t>
    </rPh>
    <rPh sb="3" eb="5">
      <t>シヨウ</t>
    </rPh>
    <rPh sb="5" eb="7">
      <t>ジュウショ</t>
    </rPh>
    <rPh sb="8" eb="10">
      <t>ジュヨウ</t>
    </rPh>
    <rPh sb="10" eb="12">
      <t>バショ</t>
    </rPh>
    <phoneticPr fontId="2"/>
  </si>
  <si>
    <t>計量電圧(Ｖ)</t>
    <phoneticPr fontId="2"/>
  </si>
  <si>
    <t>供給電圧(Ｖ)</t>
    <rPh sb="0" eb="2">
      <t>キョウキュウ</t>
    </rPh>
    <phoneticPr fontId="2"/>
  </si>
  <si>
    <t>供給地点（財産責任分界点）</t>
    <rPh sb="0" eb="2">
      <t>キョウキュウ</t>
    </rPh>
    <rPh sb="2" eb="4">
      <t>チテン</t>
    </rPh>
    <rPh sb="5" eb="7">
      <t>ザイサン</t>
    </rPh>
    <rPh sb="7" eb="9">
      <t>セキニン</t>
    </rPh>
    <rPh sb="9" eb="10">
      <t>ブン</t>
    </rPh>
    <rPh sb="10" eb="11">
      <t>カイ</t>
    </rPh>
    <rPh sb="11" eb="12">
      <t>テン</t>
    </rPh>
    <phoneticPr fontId="2"/>
  </si>
  <si>
    <t>所属</t>
    <rPh sb="0" eb="2">
      <t>ショゾク</t>
    </rPh>
    <phoneticPr fontId="2"/>
  </si>
  <si>
    <t>氏名</t>
    <rPh sb="0" eb="2">
      <t>シメイ</t>
    </rPh>
    <phoneticPr fontId="2"/>
  </si>
  <si>
    <t>受電設備容量（合計）
（kＶＡ）</t>
    <rPh sb="0" eb="2">
      <t>ジュデン</t>
    </rPh>
    <rPh sb="2" eb="4">
      <t>セツビ</t>
    </rPh>
    <rPh sb="4" eb="6">
      <t>ヨウリョウ</t>
    </rPh>
    <rPh sb="7" eb="9">
      <t>ゴウケイ</t>
    </rPh>
    <phoneticPr fontId="2"/>
  </si>
  <si>
    <t>負荷設備容量（合計）
（kＷ）</t>
    <rPh sb="0" eb="2">
      <t>フカ</t>
    </rPh>
    <rPh sb="2" eb="4">
      <t>セツビ</t>
    </rPh>
    <rPh sb="4" eb="6">
      <t>ヨウリョウ</t>
    </rPh>
    <rPh sb="7" eb="9">
      <t>ゴウケイ</t>
    </rPh>
    <phoneticPr fontId="2"/>
  </si>
  <si>
    <t>発電設備容量（合計）
（kＷ）</t>
    <rPh sb="0" eb="2">
      <t>ハツデン</t>
    </rPh>
    <rPh sb="2" eb="4">
      <t>セツビ</t>
    </rPh>
    <rPh sb="4" eb="6">
      <t>ヨウリョウ</t>
    </rPh>
    <rPh sb="7" eb="9">
      <t>ゴウケイ</t>
    </rPh>
    <phoneticPr fontId="2"/>
  </si>
  <si>
    <t>kＷ</t>
    <phoneticPr fontId="2"/>
  </si>
  <si>
    <t>kＷ</t>
    <phoneticPr fontId="2"/>
  </si>
  <si>
    <t>Ｖ</t>
    <phoneticPr fontId="2"/>
  </si>
  <si>
    <t>Ｖ</t>
    <phoneticPr fontId="2"/>
  </si>
  <si>
    <t>kＶＡ</t>
    <phoneticPr fontId="2"/>
  </si>
  <si>
    <t>kＶＡ</t>
    <phoneticPr fontId="2"/>
  </si>
  <si>
    <t>　　　　特定できる番号）を左詰めでご記入下さい。</t>
    <phoneticPr fontId="2"/>
  </si>
  <si>
    <t>契約電力の変更（設備変更あり）</t>
  </si>
  <si>
    <r>
      <t>平成</t>
    </r>
    <r>
      <rPr>
        <sz val="12"/>
        <color indexed="10"/>
        <rFont val="ＭＳ ゴシック"/>
        <family val="3"/>
        <charset val="128"/>
      </rPr>
      <t>＊＊</t>
    </r>
    <r>
      <rPr>
        <sz val="12"/>
        <rFont val="ＭＳ ゴシック"/>
        <family val="3"/>
        <charset val="128"/>
      </rPr>
      <t>年</t>
    </r>
    <r>
      <rPr>
        <sz val="12"/>
        <color indexed="10"/>
        <rFont val="ＭＳ ゴシック"/>
        <family val="3"/>
        <charset val="128"/>
      </rPr>
      <t>＊＊</t>
    </r>
    <r>
      <rPr>
        <sz val="12"/>
        <rFont val="ＭＳ ゴシック"/>
        <family val="3"/>
        <charset val="128"/>
      </rPr>
      <t>月</t>
    </r>
    <r>
      <rPr>
        <sz val="12"/>
        <color indexed="10"/>
        <rFont val="ＭＳ ゴシック"/>
        <family val="3"/>
        <charset val="128"/>
      </rPr>
      <t>＊＊</t>
    </r>
    <r>
      <rPr>
        <sz val="12"/>
        <rFont val="ＭＳ ゴシック"/>
        <family val="3"/>
        <charset val="128"/>
      </rPr>
      <t>日</t>
    </r>
    <rPh sb="0" eb="2">
      <t>ヘイセイ</t>
    </rPh>
    <rPh sb="4" eb="5">
      <t>ネン</t>
    </rPh>
    <rPh sb="7" eb="8">
      <t>ツキ</t>
    </rPh>
    <rPh sb="10" eb="11">
      <t>ヒ</t>
    </rPh>
    <phoneticPr fontId="2"/>
  </si>
  <si>
    <t>標準</t>
  </si>
  <si>
    <t>交流３相３線式</t>
    <rPh sb="0" eb="2">
      <t>コウリュウ</t>
    </rPh>
    <rPh sb="3" eb="4">
      <t>ソウ</t>
    </rPh>
    <rPh sb="5" eb="6">
      <t>セン</t>
    </rPh>
    <rPh sb="6" eb="7">
      <t>シキ</t>
    </rPh>
    <phoneticPr fontId="2"/>
  </si>
  <si>
    <t>別紙のとおり</t>
  </si>
  <si>
    <t>□□部</t>
    <rPh sb="2" eb="3">
      <t>ブ</t>
    </rPh>
    <phoneticPr fontId="2"/>
  </si>
  <si>
    <t>負荷設備の減少による、最大需要電力の減少</t>
    <rPh sb="0" eb="2">
      <t>フカ</t>
    </rPh>
    <rPh sb="2" eb="4">
      <t>セツビ</t>
    </rPh>
    <rPh sb="5" eb="7">
      <t>ゲンショウ</t>
    </rPh>
    <rPh sb="11" eb="13">
      <t>サイダイ</t>
    </rPh>
    <rPh sb="13" eb="15">
      <t>ジュヨウ</t>
    </rPh>
    <rPh sb="15" eb="17">
      <t>デンリョク</t>
    </rPh>
    <rPh sb="18" eb="20">
      <t>ゲンショウ</t>
    </rPh>
    <phoneticPr fontId="2"/>
  </si>
  <si>
    <t>申込番号:</t>
    <rPh sb="0" eb="2">
      <t>モウシコミ</t>
    </rPh>
    <rPh sb="2" eb="4">
      <t>バンゴウ</t>
    </rPh>
    <phoneticPr fontId="2"/>
  </si>
  <si>
    <t>（内自家補相当分
（ｋＷ））</t>
    <phoneticPr fontId="2"/>
  </si>
  <si>
    <t>（</t>
    <phoneticPr fontId="2"/>
  </si>
  <si>
    <t>）</t>
    <phoneticPr fontId="2"/>
  </si>
  <si>
    <t>（</t>
    <phoneticPr fontId="2"/>
  </si>
  <si>
    <t>）</t>
    <phoneticPr fontId="2"/>
  </si>
  <si>
    <t>　　　　特定できる番号）を左詰めでご記入下さい。</t>
    <phoneticPr fontId="2"/>
  </si>
  <si>
    <t>御中</t>
    <rPh sb="0" eb="2">
      <t>オンチュウ</t>
    </rPh>
    <phoneticPr fontId="2"/>
  </si>
  <si>
    <t>接　続　供　給　契　約　申　込　書</t>
    <rPh sb="0" eb="1">
      <t>セツ</t>
    </rPh>
    <rPh sb="2" eb="3">
      <t>ゾク</t>
    </rPh>
    <rPh sb="4" eb="5">
      <t>トモ</t>
    </rPh>
    <rPh sb="6" eb="7">
      <t>キュウ</t>
    </rPh>
    <rPh sb="8" eb="9">
      <t>チギリ</t>
    </rPh>
    <rPh sb="10" eb="11">
      <t>ヤク</t>
    </rPh>
    <rPh sb="12" eb="13">
      <t>サル</t>
    </rPh>
    <rPh sb="14" eb="15">
      <t>コミ</t>
    </rPh>
    <rPh sb="16" eb="17">
      <t>ショ</t>
    </rPh>
    <phoneticPr fontId="2"/>
  </si>
  <si>
    <t>　接続供給に関する契約について，貴社の託送供給約款，給電指令時の不足電力の補給に係る要綱および託送に伴う余剰電力の購入に係る要綱を承認のうえ，以下のとおり申込みます。
　なお，受電側接続検討との同時申込みでない場合，受電側接続検討の過程での確認事項等を前提として申込みます。</t>
    <rPh sb="32" eb="34">
      <t>フソク</t>
    </rPh>
    <rPh sb="34" eb="36">
      <t>デンリョク</t>
    </rPh>
    <rPh sb="40" eb="41">
      <t>カカ</t>
    </rPh>
    <rPh sb="50" eb="51">
      <t>トモナ</t>
    </rPh>
    <rPh sb="60" eb="61">
      <t>カカ</t>
    </rPh>
    <rPh sb="71" eb="73">
      <t>イカ</t>
    </rPh>
    <rPh sb="90" eb="91">
      <t>ガワ</t>
    </rPh>
    <phoneticPr fontId="2"/>
  </si>
  <si>
    <t>１．契約者等</t>
    <phoneticPr fontId="2"/>
  </si>
  <si>
    <t>契　　約　　者　　名</t>
    <rPh sb="0" eb="1">
      <t>チギリ</t>
    </rPh>
    <rPh sb="3" eb="4">
      <t>ヤク</t>
    </rPh>
    <rPh sb="6" eb="7">
      <t>シャ</t>
    </rPh>
    <rPh sb="9" eb="10">
      <t>メイ</t>
    </rPh>
    <phoneticPr fontId="2"/>
  </si>
  <si>
    <t>名　　称　：</t>
    <rPh sb="3" eb="4">
      <t>ショウ</t>
    </rPh>
    <phoneticPr fontId="2"/>
  </si>
  <si>
    <t>役　　職　：</t>
    <rPh sb="0" eb="1">
      <t>エキ</t>
    </rPh>
    <rPh sb="3" eb="4">
      <t>ショク</t>
    </rPh>
    <phoneticPr fontId="2"/>
  </si>
  <si>
    <t>氏　　名　：　</t>
    <rPh sb="0" eb="1">
      <t>シ</t>
    </rPh>
    <rPh sb="3" eb="4">
      <t>メイ</t>
    </rPh>
    <phoneticPr fontId="2"/>
  </si>
  <si>
    <t>住　　所　：</t>
    <phoneticPr fontId="2"/>
  </si>
  <si>
    <r>
      <t xml:space="preserve">連　　絡　　者　　名
</t>
    </r>
    <r>
      <rPr>
        <sz val="10"/>
        <color indexed="8"/>
        <rFont val="ＭＳ ゴシック"/>
        <family val="3"/>
        <charset val="128"/>
      </rPr>
      <t>（事務的内容と技術的内容で別の方への連絡をご要望の場合は併記ください）</t>
    </r>
    <rPh sb="0" eb="1">
      <t>レン</t>
    </rPh>
    <rPh sb="3" eb="4">
      <t>ラク</t>
    </rPh>
    <rPh sb="6" eb="7">
      <t>シャ</t>
    </rPh>
    <rPh sb="9" eb="10">
      <t>メイ</t>
    </rPh>
    <rPh sb="13" eb="15">
      <t>ジム</t>
    </rPh>
    <rPh sb="15" eb="16">
      <t>テキ</t>
    </rPh>
    <rPh sb="16" eb="18">
      <t>ナイヨウ</t>
    </rPh>
    <rPh sb="19" eb="21">
      <t>ギジュツ</t>
    </rPh>
    <rPh sb="21" eb="22">
      <t>テキ</t>
    </rPh>
    <rPh sb="22" eb="24">
      <t>ナイヨウ</t>
    </rPh>
    <rPh sb="25" eb="26">
      <t>ベツ</t>
    </rPh>
    <rPh sb="27" eb="28">
      <t>カタ</t>
    </rPh>
    <rPh sb="30" eb="32">
      <t>レンラク</t>
    </rPh>
    <rPh sb="34" eb="36">
      <t>ヨウボウ</t>
    </rPh>
    <rPh sb="37" eb="39">
      <t>バアイ</t>
    </rPh>
    <rPh sb="40" eb="42">
      <t>ヘイキ</t>
    </rPh>
    <phoneticPr fontId="2"/>
  </si>
  <si>
    <t>所　　属　：</t>
    <phoneticPr fontId="2"/>
  </si>
  <si>
    <t xml:space="preserve">氏　　名　： </t>
    <rPh sb="0" eb="1">
      <t>シ</t>
    </rPh>
    <rPh sb="3" eb="4">
      <t>メイ</t>
    </rPh>
    <phoneticPr fontId="2"/>
  </si>
  <si>
    <t>電話・FAX ：</t>
    <phoneticPr fontId="2"/>
  </si>
  <si>
    <t>E-mail    ：</t>
    <phoneticPr fontId="2"/>
  </si>
  <si>
    <t>２．申込内容</t>
    <phoneticPr fontId="2"/>
  </si>
  <si>
    <t>接続供給の開始希望日</t>
    <rPh sb="0" eb="2">
      <t>セツゾク</t>
    </rPh>
    <rPh sb="2" eb="4">
      <t>キョウキュウ</t>
    </rPh>
    <rPh sb="5" eb="7">
      <t>カイシ</t>
    </rPh>
    <rPh sb="7" eb="10">
      <t>キボウビ</t>
    </rPh>
    <phoneticPr fontId="2"/>
  </si>
  <si>
    <t>別紙のとおり</t>
    <rPh sb="0" eb="2">
      <t>ベッシ</t>
    </rPh>
    <phoneticPr fontId="2"/>
  </si>
  <si>
    <t>受電側接続検討との
同時申込</t>
    <rPh sb="0" eb="2">
      <t>ジュデン</t>
    </rPh>
    <rPh sb="2" eb="3">
      <t>ガワ</t>
    </rPh>
    <rPh sb="3" eb="7">
      <t>セツゾクケントウ</t>
    </rPh>
    <rPh sb="10" eb="12">
      <t>ドウジ</t>
    </rPh>
    <rPh sb="12" eb="14">
      <t>モウシコ</t>
    </rPh>
    <phoneticPr fontId="2"/>
  </si>
  <si>
    <t>接続供給契約に付随する余剰電力購入に関する契約の締結希望</t>
    <rPh sb="0" eb="2">
      <t>セツゾク</t>
    </rPh>
    <rPh sb="15" eb="17">
      <t>コウニュウ</t>
    </rPh>
    <phoneticPr fontId="2"/>
  </si>
  <si>
    <t>変動範囲超過電力料金についての特別措置に関する適用希望</t>
    <rPh sb="0" eb="2">
      <t>ヘンドウ</t>
    </rPh>
    <rPh sb="2" eb="4">
      <t>ハンイ</t>
    </rPh>
    <rPh sb="4" eb="6">
      <t>チョウカ</t>
    </rPh>
    <rPh sb="6" eb="8">
      <t>デンリョク</t>
    </rPh>
    <rPh sb="8" eb="10">
      <t>リョウキン</t>
    </rPh>
    <rPh sb="15" eb="17">
      <t>トクベツ</t>
    </rPh>
    <rPh sb="17" eb="19">
      <t>ソチ</t>
    </rPh>
    <rPh sb="20" eb="21">
      <t>カン</t>
    </rPh>
    <rPh sb="23" eb="25">
      <t>テキヨウ</t>
    </rPh>
    <rPh sb="25" eb="27">
      <t>キボウ</t>
    </rPh>
    <phoneticPr fontId="2"/>
  </si>
  <si>
    <t>受電地点・供給地点ごとの事項</t>
    <rPh sb="0" eb="2">
      <t>ジュデン</t>
    </rPh>
    <rPh sb="2" eb="4">
      <t>チテン</t>
    </rPh>
    <rPh sb="5" eb="7">
      <t>キョウキュウ</t>
    </rPh>
    <rPh sb="7" eb="9">
      <t>チテン</t>
    </rPh>
    <rPh sb="12" eb="14">
      <t>ジコウ</t>
    </rPh>
    <phoneticPr fontId="2"/>
  </si>
  <si>
    <t>申込件数</t>
    <rPh sb="0" eb="2">
      <t>モウシコミ</t>
    </rPh>
    <rPh sb="2" eb="4">
      <t>ケンスウ</t>
    </rPh>
    <phoneticPr fontId="2"/>
  </si>
  <si>
    <t>受電地点</t>
    <rPh sb="0" eb="2">
      <t>ジュデン</t>
    </rPh>
    <rPh sb="2" eb="4">
      <t>チテン</t>
    </rPh>
    <phoneticPr fontId="2"/>
  </si>
  <si>
    <t>供給地点</t>
    <rPh sb="0" eb="2">
      <t>キョウキュウ</t>
    </rPh>
    <rPh sb="2" eb="4">
      <t>チテン</t>
    </rPh>
    <phoneticPr fontId="2"/>
  </si>
  <si>
    <t>地点の追加</t>
    <rPh sb="0" eb="2">
      <t>チテン</t>
    </rPh>
    <rPh sb="3" eb="5">
      <t>ツイカ</t>
    </rPh>
    <phoneticPr fontId="2"/>
  </si>
  <si>
    <t>件</t>
    <rPh sb="0" eb="1">
      <t>ケン</t>
    </rPh>
    <phoneticPr fontId="2"/>
  </si>
  <si>
    <t>地点の廃止</t>
    <rPh sb="3" eb="5">
      <t>ハイシ</t>
    </rPh>
    <phoneticPr fontId="2"/>
  </si>
  <si>
    <t>契約受電電力または
契約電力の変更</t>
    <phoneticPr fontId="2"/>
  </si>
  <si>
    <t>契約受電電力または契約電力の変更を伴わない設備変更</t>
    <rPh sb="0" eb="2">
      <t>ケイヤク</t>
    </rPh>
    <rPh sb="2" eb="4">
      <t>ジュデン</t>
    </rPh>
    <rPh sb="4" eb="6">
      <t>デンリョク</t>
    </rPh>
    <rPh sb="9" eb="11">
      <t>ケイヤク</t>
    </rPh>
    <rPh sb="11" eb="13">
      <t>デンリョク</t>
    </rPh>
    <rPh sb="14" eb="16">
      <t>ヘンコウ</t>
    </rPh>
    <rPh sb="17" eb="18">
      <t>トモナ</t>
    </rPh>
    <rPh sb="21" eb="23">
      <t>セツビ</t>
    </rPh>
    <rPh sb="23" eb="25">
      <t>ヘンコウ</t>
    </rPh>
    <phoneticPr fontId="2"/>
  </si>
  <si>
    <t>特記事項</t>
    <rPh sb="0" eb="2">
      <t>トッキ</t>
    </rPh>
    <rPh sb="2" eb="4">
      <t>ジコウ</t>
    </rPh>
    <phoneticPr fontId="2"/>
  </si>
  <si>
    <t>申込みおよびその実施に際して得た情報は，託送供給を実施する目的以外には使用いたしません。</t>
    <rPh sb="0" eb="2">
      <t>モウシコ</t>
    </rPh>
    <rPh sb="8" eb="10">
      <t>ジッシ</t>
    </rPh>
    <rPh sb="11" eb="12">
      <t>サイ</t>
    </rPh>
    <rPh sb="14" eb="15">
      <t>エ</t>
    </rPh>
    <rPh sb="16" eb="18">
      <t>ジョウホウ</t>
    </rPh>
    <rPh sb="20" eb="24">
      <t>タクソウキョウキュウ</t>
    </rPh>
    <rPh sb="25" eb="27">
      <t>ジッシ</t>
    </rPh>
    <rPh sb="29" eb="31">
      <t>モクテキ</t>
    </rPh>
    <rPh sb="31" eb="33">
      <t>イガイ</t>
    </rPh>
    <rPh sb="35" eb="37">
      <t>シヨウ</t>
    </rPh>
    <phoneticPr fontId="2"/>
  </si>
  <si>
    <t>希望しない</t>
  </si>
  <si>
    <r>
      <t>平成</t>
    </r>
    <r>
      <rPr>
        <sz val="11"/>
        <color indexed="10"/>
        <rFont val="ＭＳ ゴシック"/>
        <family val="3"/>
        <charset val="128"/>
      </rPr>
      <t>＊＊</t>
    </r>
    <r>
      <rPr>
        <sz val="11"/>
        <color indexed="8"/>
        <rFont val="ＭＳ ゴシック"/>
        <family val="3"/>
        <charset val="128"/>
      </rPr>
      <t>年</t>
    </r>
    <r>
      <rPr>
        <sz val="11"/>
        <color indexed="10"/>
        <rFont val="ＭＳ ゴシック"/>
        <family val="3"/>
        <charset val="128"/>
      </rPr>
      <t>＊＊</t>
    </r>
    <r>
      <rPr>
        <sz val="11"/>
        <color indexed="8"/>
        <rFont val="ＭＳ ゴシック"/>
        <family val="3"/>
        <charset val="128"/>
      </rPr>
      <t>月</t>
    </r>
    <r>
      <rPr>
        <sz val="11"/>
        <color indexed="10"/>
        <rFont val="ＭＳ ゴシック"/>
        <family val="3"/>
        <charset val="128"/>
      </rPr>
      <t>＊＊</t>
    </r>
    <r>
      <rPr>
        <sz val="11"/>
        <color indexed="8"/>
        <rFont val="ＭＳ ゴシック"/>
        <family val="3"/>
        <charset val="128"/>
      </rPr>
      <t>日</t>
    </r>
    <phoneticPr fontId="2"/>
  </si>
  <si>
    <t>東京電力株式会社</t>
  </si>
  <si>
    <t>○○株式会社</t>
    <rPh sb="2" eb="6">
      <t>カブシキガイシャ</t>
    </rPh>
    <phoneticPr fontId="2"/>
  </si>
  <si>
    <t>代表取締役</t>
    <rPh sb="0" eb="2">
      <t>ダイヒョウ</t>
    </rPh>
    <rPh sb="2" eb="5">
      <t>トリシマリヤク</t>
    </rPh>
    <phoneticPr fontId="2"/>
  </si>
  <si>
    <t>○○　○○</t>
    <phoneticPr fontId="2"/>
  </si>
  <si>
    <r>
      <t>〒</t>
    </r>
    <r>
      <rPr>
        <sz val="11"/>
        <color indexed="10"/>
        <rFont val="ＭＳ ゴシック"/>
        <family val="3"/>
        <charset val="128"/>
      </rPr>
      <t>○○○－○○○○　○○県○○市○－○－○</t>
    </r>
    <rPh sb="12" eb="13">
      <t>ケン</t>
    </rPh>
    <rPh sb="15" eb="16">
      <t>シ</t>
    </rPh>
    <phoneticPr fontId="2"/>
  </si>
  <si>
    <t>●●　●●</t>
    <phoneticPr fontId="2"/>
  </si>
  <si>
    <r>
      <t>〒</t>
    </r>
    <r>
      <rPr>
        <sz val="11"/>
        <color indexed="10"/>
        <rFont val="ＭＳ ゴシック"/>
        <family val="3"/>
        <charset val="128"/>
      </rPr>
      <t>○○○－○○○○　○○県○○市○－○－○</t>
    </r>
    <phoneticPr fontId="2"/>
  </si>
  <si>
    <t>＊＊－＊＊＊＊－＊＊＊＊</t>
    <phoneticPr fontId="2"/>
  </si>
  <si>
    <t>*****＠****.co.jp</t>
    <phoneticPr fontId="2"/>
  </si>
  <si>
    <t>従来どおり</t>
  </si>
  <si>
    <r>
      <t>その他の変更
（</t>
    </r>
    <r>
      <rPr>
        <sz val="11"/>
        <color indexed="10"/>
        <rFont val="ＭＳ ゴシック"/>
        <family val="3"/>
        <charset val="128"/>
      </rPr>
      <t>名義変更</t>
    </r>
    <r>
      <rPr>
        <sz val="11"/>
        <color indexed="8"/>
        <rFont val="ＭＳ ゴシック"/>
        <family val="3"/>
        <charset val="128"/>
      </rPr>
      <t>）</t>
    </r>
    <rPh sb="2" eb="3">
      <t>タ</t>
    </rPh>
    <rPh sb="4" eb="6">
      <t>ヘンコウ</t>
    </rPh>
    <rPh sb="8" eb="10">
      <t>メイギ</t>
    </rPh>
    <rPh sb="10" eb="12">
      <t>ヘンコウ</t>
    </rPh>
    <phoneticPr fontId="2"/>
  </si>
  <si>
    <t>△△株式会社　△△ビル</t>
    <phoneticPr fontId="2"/>
  </si>
  <si>
    <t>△△県△△市△－△－△</t>
    <phoneticPr fontId="2"/>
  </si>
  <si>
    <t>需要者の施設した第１号柱上の●●電力の架空引込線と需要者の開閉器電源側接続点</t>
    <phoneticPr fontId="2"/>
  </si>
  <si>
    <t>kＷ</t>
    <phoneticPr fontId="2"/>
  </si>
  <si>
    <t>kＷ</t>
    <phoneticPr fontId="2"/>
  </si>
  <si>
    <t>(  700  )</t>
    <phoneticPr fontId="2"/>
  </si>
  <si>
    <t>Ｖ</t>
    <phoneticPr fontId="2"/>
  </si>
  <si>
    <t>kＶＡ</t>
    <phoneticPr fontId="2"/>
  </si>
  <si>
    <t>kＶＡ</t>
    <phoneticPr fontId="2"/>
  </si>
  <si>
    <t>kＷ</t>
    <phoneticPr fontId="2"/>
  </si>
  <si>
    <t>△△　△△</t>
    <phoneticPr fontId="2"/>
  </si>
  <si>
    <t>00-0000-0000</t>
    <phoneticPr fontId="2"/>
  </si>
  <si>
    <t>□□　□□</t>
    <phoneticPr fontId="2"/>
  </si>
  <si>
    <t>　　　　特定できる番号）を左詰めでご記入下さい。</t>
    <phoneticPr fontId="2"/>
  </si>
  <si>
    <t>0（例）</t>
    <rPh sb="2" eb="3">
      <t>レイ</t>
    </rPh>
    <phoneticPr fontId="2"/>
  </si>
  <si>
    <t>従来どおり</t>
    <rPh sb="0" eb="2">
      <t>ジュウライ</t>
    </rPh>
    <phoneticPr fontId="2"/>
  </si>
  <si>
    <t>需要者窓口連絡先</t>
    <phoneticPr fontId="2"/>
  </si>
  <si>
    <t>No</t>
    <phoneticPr fontId="2"/>
  </si>
  <si>
    <t>終了年月日</t>
    <rPh sb="0" eb="2">
      <t>シュウリョウ</t>
    </rPh>
    <rPh sb="2" eb="5">
      <t>ネンガッピ</t>
    </rPh>
    <phoneticPr fontId="2"/>
  </si>
  <si>
    <t>（選択して下さい）</t>
  </si>
  <si>
    <t>申込内容</t>
    <rPh sb="0" eb="2">
      <t>モウシコミ</t>
    </rPh>
    <rPh sb="2" eb="4">
      <t>ナイヨウ</t>
    </rPh>
    <phoneticPr fontId="2"/>
  </si>
  <si>
    <t>需要者の名称</t>
    <rPh sb="0" eb="2">
      <t>ジュヨウ</t>
    </rPh>
    <rPh sb="2" eb="3">
      <t>シャ</t>
    </rPh>
    <rPh sb="4" eb="6">
      <t>メイショウ</t>
    </rPh>
    <phoneticPr fontId="2"/>
  </si>
  <si>
    <t>申込内容</t>
    <rPh sb="0" eb="2">
      <t>モウシコ</t>
    </rPh>
    <rPh sb="2" eb="4">
      <t>ナイヨウ</t>
    </rPh>
    <phoneticPr fontId="2"/>
  </si>
  <si>
    <t>供給電圧</t>
    <rPh sb="0" eb="2">
      <t>キョウキュウ</t>
    </rPh>
    <rPh sb="2" eb="4">
      <t>デンアツ</t>
    </rPh>
    <phoneticPr fontId="2"/>
  </si>
  <si>
    <t>計量電圧</t>
    <rPh sb="0" eb="2">
      <t>ケイリョウ</t>
    </rPh>
    <rPh sb="2" eb="4">
      <t>デンアツ</t>
    </rPh>
    <phoneticPr fontId="2"/>
  </si>
  <si>
    <t>接続供給
開始希望日　　　　　　　　　　　　　　　　　　　　　　　　　　　　　　　　　　　　　　　　　　　　　　　　　　　　　　　　　　　　　　　　　　　　　　　　　　　　　　</t>
    <rPh sb="0" eb="2">
      <t>セツゾク</t>
    </rPh>
    <rPh sb="2" eb="4">
      <t>キョウキュウ</t>
    </rPh>
    <rPh sb="5" eb="7">
      <t>カイシ</t>
    </rPh>
    <rPh sb="7" eb="9">
      <t>キボウ</t>
    </rPh>
    <rPh sb="9" eb="10">
      <t>ビ</t>
    </rPh>
    <phoneticPr fontId="2"/>
  </si>
  <si>
    <t>臨時電力使用期間</t>
    <rPh sb="0" eb="2">
      <t>リンジ</t>
    </rPh>
    <rPh sb="2" eb="4">
      <t>デンリョク</t>
    </rPh>
    <rPh sb="4" eb="6">
      <t>シヨウ</t>
    </rPh>
    <rPh sb="6" eb="8">
      <t>キカン</t>
    </rPh>
    <phoneticPr fontId="2"/>
  </si>
  <si>
    <t>業種</t>
    <rPh sb="0" eb="2">
      <t>ギョウシュ</t>
    </rPh>
    <phoneticPr fontId="2"/>
  </si>
  <si>
    <t>予備項目１</t>
    <rPh sb="0" eb="2">
      <t>ヨビ</t>
    </rPh>
    <rPh sb="2" eb="4">
      <t>コウモク</t>
    </rPh>
    <phoneticPr fontId="2"/>
  </si>
  <si>
    <t>予備項目２</t>
    <rPh sb="0" eb="2">
      <t>ヨビ</t>
    </rPh>
    <rPh sb="2" eb="4">
      <t>コウモク</t>
    </rPh>
    <phoneticPr fontId="2"/>
  </si>
  <si>
    <t>予備項目３</t>
    <rPh sb="0" eb="2">
      <t>ヨビ</t>
    </rPh>
    <rPh sb="2" eb="4">
      <t>コウモク</t>
    </rPh>
    <phoneticPr fontId="2"/>
  </si>
  <si>
    <t>予備項目４</t>
    <rPh sb="0" eb="2">
      <t>ヨビ</t>
    </rPh>
    <rPh sb="2" eb="4">
      <t>コウモク</t>
    </rPh>
    <phoneticPr fontId="2"/>
  </si>
  <si>
    <t>予備項目５</t>
    <rPh sb="0" eb="2">
      <t>ヨビ</t>
    </rPh>
    <rPh sb="2" eb="4">
      <t>コウモク</t>
    </rPh>
    <phoneticPr fontId="2"/>
  </si>
  <si>
    <t>予備項目６</t>
    <rPh sb="0" eb="2">
      <t>ヨビ</t>
    </rPh>
    <rPh sb="2" eb="4">
      <t>コウモク</t>
    </rPh>
    <phoneticPr fontId="2"/>
  </si>
  <si>
    <t>予備項目７</t>
    <rPh sb="0" eb="2">
      <t>ヨビ</t>
    </rPh>
    <rPh sb="2" eb="4">
      <t>コウモク</t>
    </rPh>
    <phoneticPr fontId="2"/>
  </si>
  <si>
    <t>予備項目８</t>
    <rPh sb="0" eb="2">
      <t>ヨビ</t>
    </rPh>
    <rPh sb="2" eb="4">
      <t>コウモク</t>
    </rPh>
    <phoneticPr fontId="2"/>
  </si>
  <si>
    <t>予備項目９</t>
    <rPh sb="0" eb="2">
      <t>ヨビ</t>
    </rPh>
    <rPh sb="2" eb="4">
      <t>コウモク</t>
    </rPh>
    <phoneticPr fontId="2"/>
  </si>
  <si>
    <t>予備項目１０</t>
    <rPh sb="0" eb="2">
      <t>ヨビ</t>
    </rPh>
    <rPh sb="2" eb="4">
      <t>コウモク</t>
    </rPh>
    <phoneticPr fontId="2"/>
  </si>
  <si>
    <t>予備項目Ａ</t>
    <rPh sb="0" eb="2">
      <t>ヨビ</t>
    </rPh>
    <rPh sb="2" eb="4">
      <t>コウモク</t>
    </rPh>
    <phoneticPr fontId="2"/>
  </si>
  <si>
    <t>予備項目Ｂ</t>
    <rPh sb="0" eb="2">
      <t>ヨビ</t>
    </rPh>
    <rPh sb="2" eb="4">
      <t>コウモク</t>
    </rPh>
    <phoneticPr fontId="2"/>
  </si>
  <si>
    <t>郵便番号</t>
    <rPh sb="0" eb="2">
      <t>ユウビン</t>
    </rPh>
    <rPh sb="2" eb="4">
      <t>バンゴウ</t>
    </rPh>
    <phoneticPr fontId="2"/>
  </si>
  <si>
    <t>漢字</t>
    <rPh sb="0" eb="2">
      <t>カンジ</t>
    </rPh>
    <phoneticPr fontId="2"/>
  </si>
  <si>
    <t>※低圧においては、「業種」「予備送電サービスＡ・Ｂ」「ピークシフト電力」「パルス受給の要否」「主任技術者連絡先」の欄は記載不要。</t>
    <rPh sb="1" eb="3">
      <t>テイアツ</t>
    </rPh>
    <rPh sb="10" eb="12">
      <t>ギョウシュ</t>
    </rPh>
    <rPh sb="14" eb="16">
      <t>ヨビ</t>
    </rPh>
    <rPh sb="16" eb="18">
      <t>ソウデン</t>
    </rPh>
    <rPh sb="33" eb="35">
      <t>デンリョク</t>
    </rPh>
    <rPh sb="40" eb="42">
      <t>ジュキュウ</t>
    </rPh>
    <rPh sb="43" eb="45">
      <t>ヨウヒ</t>
    </rPh>
    <rPh sb="47" eb="49">
      <t>シュニン</t>
    </rPh>
    <rPh sb="49" eb="52">
      <t>ギジュツシャ</t>
    </rPh>
    <rPh sb="52" eb="55">
      <t>レンラクサキ</t>
    </rPh>
    <rPh sb="57" eb="58">
      <t>ラン</t>
    </rPh>
    <rPh sb="59" eb="61">
      <t>キサイ</t>
    </rPh>
    <rPh sb="61" eb="63">
      <t>フヨウ</t>
    </rPh>
    <phoneticPr fontId="2"/>
  </si>
  <si>
    <t>カタカナ　※全角</t>
    <rPh sb="6" eb="8">
      <t>ゼンカク</t>
    </rPh>
    <phoneticPr fontId="2"/>
  </si>
  <si>
    <t>※低圧において不足する内容については、必要に応じて特記事項に記載。</t>
    <rPh sb="1" eb="3">
      <t>テイアツ</t>
    </rPh>
    <rPh sb="7" eb="9">
      <t>フソク</t>
    </rPh>
    <rPh sb="11" eb="13">
      <t>ナイヨウ</t>
    </rPh>
    <rPh sb="19" eb="21">
      <t>ヒツヨウ</t>
    </rPh>
    <rPh sb="22" eb="23">
      <t>オウ</t>
    </rPh>
    <rPh sb="25" eb="27">
      <t>トッキ</t>
    </rPh>
    <rPh sb="27" eb="29">
      <t>ジコウ</t>
    </rPh>
    <rPh sb="30" eb="32">
      <t>キサイ</t>
    </rPh>
    <phoneticPr fontId="2"/>
  </si>
  <si>
    <t>商用</t>
  </si>
  <si>
    <t>需要者に承諾いただいている</t>
  </si>
  <si>
    <t>交流三相３線式</t>
    <rPh sb="2" eb="3">
      <t>サン</t>
    </rPh>
    <phoneticPr fontId="2"/>
  </si>
  <si>
    <t>この欄は特記事項に転記する内容が記載いただけます</t>
    <rPh sb="2" eb="3">
      <t>ラン</t>
    </rPh>
    <rPh sb="4" eb="6">
      <t>トッキ</t>
    </rPh>
    <rPh sb="6" eb="8">
      <t>ジコウ</t>
    </rPh>
    <rPh sb="9" eb="11">
      <t>テンキ</t>
    </rPh>
    <rPh sb="13" eb="15">
      <t>ナイヨウ</t>
    </rPh>
    <rPh sb="16" eb="18">
      <t>キサイ</t>
    </rPh>
    <phoneticPr fontId="2"/>
  </si>
  <si>
    <t>接続送電ｻｰﾋﾞｽ（従来）</t>
    <rPh sb="0" eb="2">
      <t>セツゾク</t>
    </rPh>
    <rPh sb="2" eb="4">
      <t>ソウデン</t>
    </rPh>
    <phoneticPr fontId="2"/>
  </si>
  <si>
    <t>予備送電サービスA（従来）</t>
    <rPh sb="0" eb="2">
      <t>ヨビ</t>
    </rPh>
    <rPh sb="2" eb="4">
      <t>ソウデン</t>
    </rPh>
    <phoneticPr fontId="2"/>
  </si>
  <si>
    <t>予備送電サービスB（従来）</t>
    <rPh sb="0" eb="2">
      <t>ヨビ</t>
    </rPh>
    <rPh sb="2" eb="4">
      <t>ソウデン</t>
    </rPh>
    <phoneticPr fontId="2"/>
  </si>
  <si>
    <t>設備概要（従来）</t>
    <rPh sb="0" eb="2">
      <t>セツビ</t>
    </rPh>
    <rPh sb="2" eb="4">
      <t>ガイヨウ</t>
    </rPh>
    <phoneticPr fontId="2"/>
  </si>
  <si>
    <t>従来</t>
    <phoneticPr fontId="2"/>
  </si>
  <si>
    <t>従来（kＷ）</t>
    <phoneticPr fontId="2"/>
  </si>
  <si>
    <t>接続供給兼基本契約申込書別紙【需要場所場所の概要】（連記式）</t>
    <rPh sb="0" eb="2">
      <t>セツゾク</t>
    </rPh>
    <rPh sb="2" eb="4">
      <t>キョウキュウ</t>
    </rPh>
    <rPh sb="4" eb="5">
      <t>ケン</t>
    </rPh>
    <rPh sb="5" eb="7">
      <t>キホン</t>
    </rPh>
    <rPh sb="7" eb="9">
      <t>ケイヤク</t>
    </rPh>
    <rPh sb="9" eb="12">
      <t>モウシコミショ</t>
    </rPh>
    <rPh sb="12" eb="14">
      <t>ベッシ</t>
    </rPh>
    <rPh sb="15" eb="17">
      <t>ジュヨウ</t>
    </rPh>
    <rPh sb="17" eb="19">
      <t>バショ</t>
    </rPh>
    <rPh sb="19" eb="21">
      <t>バショ</t>
    </rPh>
    <rPh sb="22" eb="24">
      <t>ガイヨウ</t>
    </rPh>
    <rPh sb="26" eb="28">
      <t>レンキ</t>
    </rPh>
    <rPh sb="28" eb="29">
      <t>シキ</t>
    </rPh>
    <phoneticPr fontId="2"/>
  </si>
  <si>
    <r>
      <t>需要者の</t>
    </r>
    <r>
      <rPr>
        <sz val="11"/>
        <rFont val="ＭＳ Ｐゴシック"/>
        <family val="3"/>
        <charset val="128"/>
      </rPr>
      <t>名称</t>
    </r>
    <rPh sb="4" eb="6">
      <t>メイショウ</t>
    </rPh>
    <phoneticPr fontId="2"/>
  </si>
  <si>
    <r>
      <rPr>
        <sz val="14"/>
        <rFont val="ＭＳ Ｐゴシック"/>
        <family val="3"/>
        <charset val="128"/>
      </rPr>
      <t>供給地点特定番号</t>
    </r>
    <r>
      <rPr>
        <sz val="11"/>
        <rFont val="ＭＳ Ｐゴシック"/>
        <family val="3"/>
        <charset val="128"/>
      </rPr>
      <t xml:space="preserve">
＊22桁
ｽﾍﾟｰｽ等入力しないで下さい</t>
    </r>
    <rPh sb="0" eb="2">
      <t>キョウキュウ</t>
    </rPh>
    <rPh sb="2" eb="4">
      <t>チテン</t>
    </rPh>
    <rPh sb="4" eb="6">
      <t>トクテイ</t>
    </rPh>
    <rPh sb="6" eb="8">
      <t>バンゴウ</t>
    </rPh>
    <rPh sb="12" eb="13">
      <t>ケタ</t>
    </rPh>
    <phoneticPr fontId="2"/>
  </si>
  <si>
    <r>
      <t>託送供給</t>
    </r>
    <r>
      <rPr>
        <sz val="11"/>
        <rFont val="ＭＳ Ｐゴシック"/>
        <family val="3"/>
        <charset val="128"/>
      </rPr>
      <t>等約款における需要者に関する事項の遵守について承諾いただいているか</t>
    </r>
    <rPh sb="4" eb="5">
      <t>ナド</t>
    </rPh>
    <rPh sb="11" eb="13">
      <t>ジュヨウ</t>
    </rPh>
    <phoneticPr fontId="2"/>
  </si>
  <si>
    <t>－</t>
  </si>
  <si>
    <r>
      <rPr>
        <sz val="11"/>
        <rFont val="ＭＳ Ｐゴシック"/>
        <family val="3"/>
        <charset val="128"/>
      </rPr>
      <t>会社・所属</t>
    </r>
    <rPh sb="0" eb="2">
      <t>カイシャ</t>
    </rPh>
    <phoneticPr fontId="2"/>
  </si>
  <si>
    <t>○○カブシキガイシャ　△△ビル</t>
    <phoneticPr fontId="2"/>
  </si>
  <si>
    <t>○○株式会社　△△ビル</t>
    <phoneticPr fontId="2"/>
  </si>
  <si>
    <t>-</t>
    <phoneticPr fontId="2"/>
  </si>
  <si>
    <t>0101234567890123000000</t>
    <phoneticPr fontId="2"/>
  </si>
  <si>
    <t>北海道</t>
    <rPh sb="0" eb="3">
      <t>ホ</t>
    </rPh>
    <phoneticPr fontId="2"/>
  </si>
  <si>
    <t>○○市□□□町○－○－○</t>
    <rPh sb="2" eb="3">
      <t>シ</t>
    </rPh>
    <rPh sb="6" eb="7">
      <t>チョウ</t>
    </rPh>
    <phoneticPr fontId="2"/>
  </si>
  <si>
    <t>供給地点の追加（既設・設備変更なし）</t>
  </si>
  <si>
    <t>時間帯別</t>
    <rPh sb="0" eb="2">
      <t>ジカン</t>
    </rPh>
    <rPh sb="2" eb="3">
      <t>タイ</t>
    </rPh>
    <rPh sb="3" eb="4">
      <t>ベツ</t>
    </rPh>
    <phoneticPr fontId="2"/>
  </si>
  <si>
    <t>要</t>
  </si>
  <si>
    <t>株式会社△△△△△　□□課</t>
    <rPh sb="0" eb="5">
      <t>カブサンカク</t>
    </rPh>
    <rPh sb="12" eb="13">
      <t>カ</t>
    </rPh>
    <phoneticPr fontId="2"/>
  </si>
  <si>
    <t>000-111-1111</t>
    <phoneticPr fontId="2"/>
  </si>
  <si>
    <t>△△△△△株式会社　□□部</t>
    <rPh sb="5" eb="9">
      <t>カブ</t>
    </rPh>
    <rPh sb="12" eb="13">
      <t>ブ</t>
    </rPh>
    <phoneticPr fontId="2"/>
  </si>
  <si>
    <t>000-222-2222</t>
    <phoneticPr fontId="2"/>
  </si>
  <si>
    <r>
      <t>接続送電ｻｰﾋﾞｽ（</t>
    </r>
    <r>
      <rPr>
        <b/>
        <sz val="11"/>
        <rFont val="ＭＳ Ｐゴシック"/>
        <family val="3"/>
        <charset val="128"/>
      </rPr>
      <t>今回</t>
    </r>
    <r>
      <rPr>
        <sz val="11"/>
        <rFont val="ＭＳ Ｐゴシック"/>
        <family val="3"/>
        <charset val="128"/>
      </rPr>
      <t>）</t>
    </r>
    <rPh sb="0" eb="2">
      <t>セツゾク</t>
    </rPh>
    <rPh sb="2" eb="4">
      <t>ソウデン</t>
    </rPh>
    <phoneticPr fontId="2"/>
  </si>
  <si>
    <t>今回</t>
    <phoneticPr fontId="2"/>
  </si>
  <si>
    <r>
      <t>予備送電サービスA（</t>
    </r>
    <r>
      <rPr>
        <b/>
        <sz val="11"/>
        <rFont val="ＭＳ Ｐゴシック"/>
        <family val="3"/>
        <charset val="128"/>
      </rPr>
      <t>今回</t>
    </r>
    <r>
      <rPr>
        <sz val="11"/>
        <rFont val="ＭＳ Ｐゴシック"/>
        <family val="3"/>
        <charset val="128"/>
      </rPr>
      <t>）</t>
    </r>
    <rPh sb="0" eb="2">
      <t>ヨビ</t>
    </rPh>
    <rPh sb="2" eb="4">
      <t>ソウデン</t>
    </rPh>
    <phoneticPr fontId="2"/>
  </si>
  <si>
    <r>
      <t>予備送電サービスB（</t>
    </r>
    <r>
      <rPr>
        <b/>
        <sz val="11"/>
        <rFont val="ＭＳ Ｐゴシック"/>
        <family val="3"/>
        <charset val="128"/>
      </rPr>
      <t>今回</t>
    </r>
    <r>
      <rPr>
        <sz val="11"/>
        <rFont val="ＭＳ Ｐゴシック"/>
        <family val="3"/>
        <charset val="128"/>
      </rPr>
      <t>）</t>
    </r>
    <rPh sb="0" eb="2">
      <t>ヨビ</t>
    </rPh>
    <rPh sb="2" eb="4">
      <t>ソウデン</t>
    </rPh>
    <phoneticPr fontId="2"/>
  </si>
  <si>
    <r>
      <rPr>
        <b/>
        <sz val="11"/>
        <rFont val="ＭＳ Ｐゴシック"/>
        <family val="3"/>
        <charset val="128"/>
      </rPr>
      <t>今回</t>
    </r>
    <r>
      <rPr>
        <sz val="11"/>
        <rFont val="ＭＳ Ｐゴシック"/>
        <family val="3"/>
        <charset val="128"/>
      </rPr>
      <t>（kＷ）</t>
    </r>
    <phoneticPr fontId="2"/>
  </si>
  <si>
    <r>
      <t>設備概要（</t>
    </r>
    <r>
      <rPr>
        <b/>
        <sz val="11"/>
        <rFont val="ＭＳ Ｐゴシック"/>
        <family val="3"/>
        <charset val="128"/>
      </rPr>
      <t>今回</t>
    </r>
    <r>
      <rPr>
        <sz val="11"/>
        <rFont val="ＭＳ Ｐゴシック"/>
        <family val="3"/>
        <charset val="128"/>
      </rPr>
      <t>）</t>
    </r>
    <rPh sb="0" eb="2">
      <t>セツビ</t>
    </rPh>
    <rPh sb="2" eb="4">
      <t>ガイヨウ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</si>
</sst>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6" formatCode="&quot;¥&quot;#,##0;[Red]&quot;¥&quot;\-#,##0"/>
    <numFmt numFmtId="41" formatCode="_ * #,##0_ ;_ * \-#,##0_ ;_ * &quot;-&quot;_ ;_ @_ "/>
    <numFmt numFmtId="43" formatCode="_ * #,##0.00_ ;_ * \-#,##0.00_ ;_ * &quot;-&quot;??_ ;_ @_ "/>
    <numFmt numFmtId="176" formatCode="#,##0_ "/>
    <numFmt numFmtId="177" formatCode="[$-411]ggge&quot;年&quot;m&quot;月&quot;d&quot;日&quot;;@"/>
    <numFmt numFmtId="178" formatCode="#,##0&quot;kV&quot;"/>
    <numFmt numFmtId="179" formatCode="#,##0_ ;[Red]\-#,##0\ "/>
    <numFmt numFmtId="180" formatCode="#,##0&quot;kW&quot;"/>
    <numFmt numFmtId="181" formatCode="#,##0&quot;kVA&quot;"/>
    <numFmt numFmtId="182" formatCode="yy/mm/dd\ hh:mm:ss"/>
    <numFmt numFmtId="183" formatCode="_(&quot;$&quot;* #,##0_);_(&quot;$&quot;* \(#,##0\);_(&quot;$&quot;* &quot;-&quot;_);_(@_)"/>
    <numFmt numFmtId="184" formatCode="m/d"/>
    <numFmt numFmtId="185" formatCode="#,##0;\-#,##0;\-"/>
    <numFmt numFmtId="186" formatCode="#,##0;\-#,##0;&quot;-&quot;"/>
    <numFmt numFmtId="187" formatCode="_(* #,##0_);_(* \(#,##0\);_(* &quot;-&quot;_);_(@_)"/>
    <numFmt numFmtId="188" formatCode="_(&quot;$&quot;* #,##0.00_);_(&quot;$&quot;* \(#,##0.00\);_(&quot;$&quot;* &quot;-&quot;??_);_(@_)"/>
    <numFmt numFmtId="189" formatCode="#,##0.000;[Red]\(#,##0.000\)"/>
    <numFmt numFmtId="190" formatCode="mmmm\-yy"/>
    <numFmt numFmtId="191" formatCode="0.00_)"/>
    <numFmt numFmtId="192" formatCode="&quot;SFr.&quot;#,##0;[Red]&quot;SFr.&quot;\-#,##0"/>
    <numFmt numFmtId="193" formatCode="&quot;SFr.&quot;#,##0.00;[Red]&quot;SFr.&quot;\-#,##0.00"/>
    <numFmt numFmtId="194" formatCode="&quot;¥&quot;#,##0.00;[Red]\-&quot;¥&quot;#,##0.00"/>
    <numFmt numFmtId="195" formatCode="&quot;¥&quot;#,##0;[Red]\-&quot;¥&quot;#,##0"/>
    <numFmt numFmtId="196" formatCode="\\#,##0.00;[Red]&quot;\-&quot;#,##0.00"/>
    <numFmt numFmtId="197" formatCode="0_)"/>
    <numFmt numFmtId="198" formatCode="\(#,##0,\)"/>
    <numFmt numFmtId="199" formatCode="#,###&quot;台&quot;"/>
    <numFmt numFmtId="200" formatCode="00\-00\-0000000\-00000000000"/>
    <numFmt numFmtId="201" formatCode="000\-0000"/>
    <numFmt numFmtId="202" formatCode="yyyy&quot;年&quot;m&quot;月&quot;d&quot;日&quot;;@"/>
    <numFmt numFmtId="203" formatCode="[$-F800]dddd\,\ mmmm\ dd\,\ yyyy"/>
  </numFmts>
  <fonts count="106">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11"/>
      <name val="ＭＳ ゴシック"/>
      <family val="3"/>
      <charset val="128"/>
    </font>
    <font>
      <b/>
      <sz val="9"/>
      <color indexed="81"/>
      <name val="ＭＳ Ｐゴシック"/>
      <family val="3"/>
      <charset val="128"/>
    </font>
    <font>
      <sz val="12"/>
      <color indexed="8"/>
      <name val="ＭＳ ゴシック"/>
      <family val="3"/>
      <charset val="128"/>
    </font>
    <font>
      <sz val="11"/>
      <color indexed="8"/>
      <name val="ＭＳ ゴシック"/>
      <family val="3"/>
      <charset val="128"/>
    </font>
    <font>
      <sz val="10"/>
      <color indexed="8"/>
      <name val="ＭＳ ゴシック"/>
      <family val="3"/>
      <charset val="128"/>
    </font>
    <font>
      <vertAlign val="superscript"/>
      <sz val="12"/>
      <color indexed="8"/>
      <name val="ＭＳ ゴシック"/>
      <family val="3"/>
      <charset val="128"/>
    </font>
    <font>
      <sz val="9"/>
      <color indexed="8"/>
      <name val="ＭＳ Ｐゴシック"/>
      <family val="3"/>
      <charset val="128"/>
    </font>
    <font>
      <sz val="12"/>
      <color indexed="10"/>
      <name val="ＭＳ ゴシック"/>
      <family val="3"/>
      <charset val="128"/>
    </font>
    <font>
      <sz val="11"/>
      <color indexed="10"/>
      <name val="ＭＳ ゴシック"/>
      <family val="3"/>
      <charset val="128"/>
    </font>
    <font>
      <b/>
      <sz val="10"/>
      <color indexed="81"/>
      <name val="ＭＳ Ｐゴシック"/>
      <family val="3"/>
      <charset val="128"/>
    </font>
    <font>
      <b/>
      <sz val="11"/>
      <color indexed="81"/>
      <name val="ＭＳ Ｐゴシック"/>
      <family val="3"/>
      <charset val="128"/>
    </font>
    <font>
      <sz val="9"/>
      <color indexed="10"/>
      <name val="ＭＳ Ｐゴシック"/>
      <family val="3"/>
      <charset val="128"/>
    </font>
    <font>
      <sz val="14"/>
      <color indexed="8"/>
      <name val="ＭＳ ゴシック"/>
      <family val="3"/>
      <charset val="128"/>
    </font>
    <font>
      <sz val="9"/>
      <name val="ＭＳ Ｐゴシック"/>
      <family val="3"/>
      <charset val="128"/>
    </font>
    <font>
      <sz val="12"/>
      <name val="ＭＳ ゴシック"/>
      <family val="3"/>
      <charset val="128"/>
    </font>
    <font>
      <sz val="10"/>
      <color indexed="10"/>
      <name val="ＭＳ ゴシック"/>
      <family val="3"/>
      <charset val="128"/>
    </font>
    <font>
      <b/>
      <sz val="11"/>
      <color indexed="8"/>
      <name val="ＭＳ ゴシック"/>
      <family val="3"/>
      <charset val="128"/>
    </font>
    <font>
      <b/>
      <sz val="16"/>
      <color indexed="8"/>
      <name val="ＭＳ ゴシック"/>
      <family val="3"/>
      <charset val="128"/>
    </font>
    <font>
      <sz val="9"/>
      <color indexed="8"/>
      <name val="ＭＳ ゴシック"/>
      <family val="3"/>
      <charset val="128"/>
    </font>
    <font>
      <u/>
      <sz val="8"/>
      <color indexed="8"/>
      <name val="ＭＳ ゴシック"/>
      <family val="3"/>
      <charset val="128"/>
    </font>
    <font>
      <b/>
      <sz val="11"/>
      <color indexed="10"/>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明朝"/>
      <family val="1"/>
      <charset val="128"/>
    </font>
    <font>
      <sz val="10"/>
      <name val="Arial"/>
      <family val="2"/>
    </font>
    <font>
      <sz val="8"/>
      <name val="Arial"/>
      <family val="2"/>
    </font>
    <font>
      <b/>
      <sz val="12"/>
      <name val="Arial"/>
      <family val="2"/>
    </font>
    <font>
      <sz val="7"/>
      <name val="Small Fonts"/>
      <family val="2"/>
    </font>
    <font>
      <sz val="10"/>
      <color indexed="8"/>
      <name val="ＭＳ Ｐゴシック"/>
      <family val="3"/>
      <charset val="128"/>
    </font>
    <font>
      <u/>
      <sz val="10"/>
      <color indexed="12"/>
      <name val="ＭＳ Ｐゴシック"/>
      <family val="3"/>
      <charset val="128"/>
    </font>
    <font>
      <sz val="9"/>
      <name val="ＭＳ ゴシック"/>
      <family val="3"/>
      <charset val="128"/>
    </font>
    <font>
      <sz val="9"/>
      <color indexed="9"/>
      <name val="ＭＳ Ｐゴシック"/>
      <family val="3"/>
      <charset val="128"/>
    </font>
    <font>
      <sz val="18"/>
      <name val="明朝"/>
      <family val="1"/>
      <charset val="128"/>
    </font>
    <font>
      <sz val="12"/>
      <name val="Times New Roman"/>
      <family val="1"/>
    </font>
    <font>
      <sz val="12"/>
      <name val="Tms Rmn"/>
      <family val="1"/>
    </font>
    <font>
      <sz val="10"/>
      <color indexed="8"/>
      <name val="Arial"/>
      <family val="2"/>
    </font>
    <font>
      <sz val="12"/>
      <name val="Arial"/>
      <family val="2"/>
    </font>
    <font>
      <sz val="9"/>
      <name val="Times New Roman"/>
      <family val="1"/>
    </font>
    <font>
      <sz val="10"/>
      <name val="明朝"/>
      <family val="1"/>
      <charset val="128"/>
    </font>
    <font>
      <sz val="14"/>
      <name val="明朝"/>
      <family val="1"/>
      <charset val="128"/>
    </font>
    <font>
      <sz val="10"/>
      <name val="Times New Roman"/>
      <family val="1"/>
    </font>
    <font>
      <b/>
      <sz val="12"/>
      <color indexed="9"/>
      <name val="Times New Roman"/>
      <family val="1"/>
    </font>
    <font>
      <u/>
      <sz val="8.25"/>
      <color indexed="12"/>
      <name val="ＭＳ ゴシック"/>
      <family val="3"/>
      <charset val="128"/>
    </font>
    <font>
      <sz val="10"/>
      <name val="ＭＳ ゴシック"/>
      <family val="3"/>
      <charset val="128"/>
    </font>
    <font>
      <b/>
      <i/>
      <sz val="16"/>
      <name val="Helv"/>
      <family val="2"/>
    </font>
    <font>
      <sz val="10"/>
      <name val="MS Sans Serif"/>
      <family val="2"/>
    </font>
    <font>
      <b/>
      <sz val="10"/>
      <name val="MS Sans Serif"/>
      <family val="2"/>
    </font>
    <font>
      <sz val="8"/>
      <color indexed="16"/>
      <name val="Century Schoolbook"/>
      <family val="1"/>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i/>
      <sz val="10"/>
      <name val="Times New Roman"/>
      <family val="1"/>
    </font>
    <font>
      <b/>
      <sz val="11"/>
      <name val="Helv"/>
      <family val="2"/>
    </font>
    <font>
      <b/>
      <sz val="9"/>
      <name val="Times New Roman"/>
      <family val="1"/>
    </font>
    <font>
      <sz val="14"/>
      <name val="System"/>
      <charset val="128"/>
    </font>
    <font>
      <b/>
      <sz val="9"/>
      <color indexed="9"/>
      <name val="ＭＳ Ｐゴシック"/>
      <family val="3"/>
      <charset val="128"/>
    </font>
    <font>
      <sz val="9"/>
      <color indexed="60"/>
      <name val="ＭＳ Ｐゴシック"/>
      <family val="3"/>
      <charset val="128"/>
    </font>
    <font>
      <u/>
      <sz val="8.25"/>
      <color indexed="12"/>
      <name val="ＭＳ Ｐゴシック"/>
      <family val="3"/>
      <charset val="128"/>
    </font>
    <font>
      <u/>
      <sz val="10"/>
      <color indexed="12"/>
      <name val="Arial"/>
      <family val="2"/>
    </font>
    <font>
      <sz val="10"/>
      <name val="ＭＳ Ｐゴシック"/>
      <family val="3"/>
      <charset val="128"/>
    </font>
    <font>
      <sz val="9"/>
      <color indexed="52"/>
      <name val="ＭＳ Ｐゴシック"/>
      <family val="3"/>
      <charset val="128"/>
    </font>
    <font>
      <sz val="11"/>
      <color indexed="20"/>
      <name val="HG丸ｺﾞｼｯｸM-PRO"/>
      <family val="3"/>
      <charset val="128"/>
    </font>
    <font>
      <sz val="9"/>
      <color indexed="20"/>
      <name val="ＭＳ Ｐゴシック"/>
      <family val="3"/>
      <charset val="128"/>
    </font>
    <font>
      <sz val="12"/>
      <name val="細明朝体"/>
      <family val="3"/>
      <charset val="128"/>
    </font>
    <font>
      <b/>
      <sz val="9"/>
      <color indexed="52"/>
      <name val="ＭＳ Ｐゴシック"/>
      <family val="3"/>
      <charset val="128"/>
    </font>
    <font>
      <b/>
      <sz val="9"/>
      <color indexed="8"/>
      <name val="ＭＳ Ｐゴシック"/>
      <family val="3"/>
      <charset val="128"/>
    </font>
    <font>
      <b/>
      <sz val="9"/>
      <color indexed="63"/>
      <name val="ＭＳ Ｐゴシック"/>
      <family val="3"/>
      <charset val="128"/>
    </font>
    <font>
      <sz val="10"/>
      <color indexed="12"/>
      <name val="細明朝体"/>
      <family val="3"/>
      <charset val="128"/>
    </font>
    <font>
      <sz val="10"/>
      <color indexed="10"/>
      <name val="細明朝体"/>
      <family val="3"/>
      <charset val="128"/>
    </font>
    <font>
      <i/>
      <sz val="9"/>
      <color indexed="23"/>
      <name val="ＭＳ Ｐゴシック"/>
      <family val="3"/>
      <charset val="128"/>
    </font>
    <font>
      <sz val="10"/>
      <name val="System"/>
      <charset val="128"/>
    </font>
    <font>
      <sz val="10"/>
      <name val="ＭＳ ・団"/>
      <family val="1"/>
      <charset val="128"/>
    </font>
    <font>
      <sz val="9"/>
      <color indexed="62"/>
      <name val="ＭＳ Ｐゴシック"/>
      <family val="3"/>
      <charset val="128"/>
    </font>
    <font>
      <sz val="11"/>
      <color indexed="8"/>
      <name val="HG丸ｺﾞｼｯｸM-PRO"/>
      <family val="3"/>
      <charset val="128"/>
    </font>
    <font>
      <sz val="11"/>
      <name val="明朝"/>
      <family val="1"/>
      <charset val="128"/>
    </font>
    <font>
      <sz val="10"/>
      <name val="Courier"/>
      <family val="3"/>
    </font>
    <font>
      <sz val="12"/>
      <name val="ＭＳ Ｐゴシック"/>
      <family val="3"/>
      <charset val="128"/>
    </font>
    <font>
      <sz val="9"/>
      <color indexed="17"/>
      <name val="ＭＳ Ｐゴシック"/>
      <family val="3"/>
      <charset val="128"/>
    </font>
    <font>
      <sz val="10"/>
      <name val="ＭＳ 明朝"/>
      <family val="1"/>
      <charset val="128"/>
    </font>
    <font>
      <sz val="14"/>
      <name val="ＭＳ Ｐゴシック"/>
      <family val="3"/>
      <charset val="128"/>
    </font>
    <font>
      <i/>
      <sz val="9"/>
      <name val="ＭＳ Ｐゴシック"/>
      <family val="3"/>
      <charset val="128"/>
    </font>
    <font>
      <b/>
      <sz val="11"/>
      <name val="ＭＳ Ｐゴシック"/>
      <family val="3"/>
      <charset val="128"/>
    </font>
    <font>
      <sz val="9"/>
      <color rgb="FFFF0000"/>
      <name val="ＭＳ Ｐゴシック"/>
      <family val="3"/>
      <charset val="128"/>
    </font>
    <font>
      <sz val="12"/>
      <color rgb="FFFF0000"/>
      <name val="ＭＳ ゴシック"/>
      <family val="3"/>
      <charset val="128"/>
    </font>
    <font>
      <sz val="11"/>
      <color rgb="FFFF0000"/>
      <name val="ＭＳ Ｐゴシック"/>
      <family val="3"/>
      <charset val="128"/>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9"/>
        <bgColor indexed="26"/>
      </patternFill>
    </fill>
    <fill>
      <patternFill patternType="solid">
        <fgColor indexed="26"/>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62"/>
      </patternFill>
    </fill>
    <fill>
      <patternFill patternType="solid">
        <fgColor indexed="55"/>
      </patternFill>
    </fill>
    <fill>
      <patternFill patternType="solid">
        <fgColor indexed="26"/>
      </patternFill>
    </fill>
    <fill>
      <patternFill patternType="solid">
        <fgColor indexed="22"/>
      </patternFill>
    </fill>
    <fill>
      <patternFill patternType="gray0625">
        <fgColor indexed="23"/>
      </patternFill>
    </fill>
    <fill>
      <patternFill patternType="solid">
        <fgColor indexed="9"/>
        <bgColor indexed="64"/>
      </patternFill>
    </fill>
    <fill>
      <patternFill patternType="solid">
        <fgColor indexed="46"/>
        <bgColor indexed="64"/>
      </patternFill>
    </fill>
    <fill>
      <patternFill patternType="solid">
        <fgColor indexed="42"/>
        <bgColor indexed="64"/>
      </patternFill>
    </fill>
    <fill>
      <patternFill patternType="solid">
        <fgColor rgb="FFFFFFCC"/>
        <bgColor indexed="64"/>
      </patternFill>
    </fill>
    <fill>
      <patternFill patternType="solid">
        <fgColor theme="9" tint="0.79998168889431442"/>
        <bgColor indexed="64"/>
      </patternFill>
    </fill>
  </fills>
  <borders count="60">
    <border>
      <left/>
      <right/>
      <top/>
      <bottom/>
      <diagonal/>
    </border>
    <border>
      <left/>
      <right style="hair">
        <color indexed="64"/>
      </right>
      <top style="thin">
        <color indexed="64"/>
      </top>
      <bottom style="hair">
        <color indexed="64"/>
      </bottom>
      <diagonal/>
    </border>
    <border>
      <left/>
      <right/>
      <top style="medium">
        <color indexed="64"/>
      </top>
      <bottom style="medium">
        <color indexed="64"/>
      </bottom>
      <diagonal/>
    </border>
    <border>
      <left/>
      <right/>
      <top style="medium">
        <color indexed="8"/>
      </top>
      <bottom style="medium">
        <color indexed="8"/>
      </bottom>
      <diagonal/>
    </border>
    <border>
      <left/>
      <right/>
      <top style="thin">
        <color indexed="64"/>
      </top>
      <bottom style="thin">
        <color indexed="64"/>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bottom style="thin">
        <color indexed="64"/>
      </bottom>
      <diagonal/>
    </border>
  </borders>
  <cellStyleXfs count="1078">
    <xf numFmtId="0" fontId="0" fillId="0" borderId="0">
      <alignment vertical="center"/>
    </xf>
    <xf numFmtId="0" fontId="1" fillId="0" borderId="0"/>
    <xf numFmtId="0" fontId="4" fillId="2" borderId="0" applyNumberFormat="0" applyBorder="0" applyAlignment="0" applyProtection="0">
      <alignment vertical="center"/>
    </xf>
    <xf numFmtId="0" fontId="11" fillId="2" borderId="0" applyNumberFormat="0" applyBorder="0" applyAlignment="0" applyProtection="0">
      <alignment vertical="center"/>
    </xf>
    <xf numFmtId="0" fontId="4"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11" fillId="3" borderId="0" applyNumberFormat="0" applyBorder="0" applyAlignment="0" applyProtection="0">
      <alignment vertical="center"/>
    </xf>
    <xf numFmtId="0" fontId="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11" fillId="4" borderId="0" applyNumberFormat="0" applyBorder="0" applyAlignment="0" applyProtection="0">
      <alignment vertical="center"/>
    </xf>
    <xf numFmtId="0" fontId="4"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11" fillId="5" borderId="0" applyNumberFormat="0" applyBorder="0" applyAlignment="0" applyProtection="0">
      <alignment vertical="center"/>
    </xf>
    <xf numFmtId="0" fontId="4"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11" fillId="6" borderId="0" applyNumberFormat="0" applyBorder="0" applyAlignment="0" applyProtection="0">
      <alignment vertical="center"/>
    </xf>
    <xf numFmtId="0" fontId="4"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11" fillId="7" borderId="0" applyNumberFormat="0" applyBorder="0" applyAlignment="0" applyProtection="0">
      <alignment vertical="center"/>
    </xf>
    <xf numFmtId="0" fontId="4"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11" fillId="8" borderId="0" applyNumberFormat="0" applyBorder="0" applyAlignment="0" applyProtection="0">
      <alignment vertical="center"/>
    </xf>
    <xf numFmtId="0" fontId="4"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11" fillId="9" borderId="0" applyNumberFormat="0" applyBorder="0" applyAlignment="0" applyProtection="0">
      <alignment vertical="center"/>
    </xf>
    <xf numFmtId="0" fontId="4"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11" fillId="10" borderId="0" applyNumberFormat="0" applyBorder="0" applyAlignment="0" applyProtection="0">
      <alignment vertical="center"/>
    </xf>
    <xf numFmtId="0" fontId="4"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11" fillId="5" borderId="0" applyNumberFormat="0" applyBorder="0" applyAlignment="0" applyProtection="0">
      <alignment vertical="center"/>
    </xf>
    <xf numFmtId="0" fontId="4"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11" fillId="8" borderId="0" applyNumberFormat="0" applyBorder="0" applyAlignment="0" applyProtection="0">
      <alignment vertical="center"/>
    </xf>
    <xf numFmtId="0" fontId="4"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11" fillId="11" borderId="0" applyNumberFormat="0" applyBorder="0" applyAlignment="0" applyProtection="0">
      <alignment vertical="center"/>
    </xf>
    <xf numFmtId="0" fontId="4"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26" fillId="12" borderId="0" applyNumberFormat="0" applyBorder="0" applyAlignment="0" applyProtection="0">
      <alignment vertical="center"/>
    </xf>
    <xf numFmtId="0" fontId="49" fillId="12" borderId="0" applyNumberFormat="0" applyBorder="0" applyAlignment="0" applyProtection="0">
      <alignment vertical="center"/>
    </xf>
    <xf numFmtId="0" fontId="26" fillId="12" borderId="0" applyNumberFormat="0" applyBorder="0" applyAlignment="0" applyProtection="0">
      <alignment vertical="center"/>
    </xf>
    <xf numFmtId="0" fontId="49" fillId="12" borderId="0" applyNumberFormat="0" applyBorder="0" applyAlignment="0" applyProtection="0">
      <alignment vertical="center"/>
    </xf>
    <xf numFmtId="0" fontId="49"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49" fillId="12" borderId="0" applyNumberFormat="0" applyBorder="0" applyAlignment="0" applyProtection="0">
      <alignment vertical="center"/>
    </xf>
    <xf numFmtId="0" fontId="49" fillId="12" borderId="0" applyNumberFormat="0" applyBorder="0" applyAlignment="0" applyProtection="0">
      <alignment vertical="center"/>
    </xf>
    <xf numFmtId="0" fontId="49" fillId="12" borderId="0" applyNumberFormat="0" applyBorder="0" applyAlignment="0" applyProtection="0">
      <alignment vertical="center"/>
    </xf>
    <xf numFmtId="0" fontId="49"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49" fillId="9" borderId="0" applyNumberFormat="0" applyBorder="0" applyAlignment="0" applyProtection="0">
      <alignment vertical="center"/>
    </xf>
    <xf numFmtId="0" fontId="26"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49" fillId="10" borderId="0" applyNumberFormat="0" applyBorder="0" applyAlignment="0" applyProtection="0">
      <alignment vertical="center"/>
    </xf>
    <xf numFmtId="0" fontId="26"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49" fillId="13" borderId="0" applyNumberFormat="0" applyBorder="0" applyAlignment="0" applyProtection="0">
      <alignment vertical="center"/>
    </xf>
    <xf numFmtId="0" fontId="26" fillId="13" borderId="0" applyNumberFormat="0" applyBorder="0" applyAlignment="0" applyProtection="0">
      <alignment vertical="center"/>
    </xf>
    <xf numFmtId="0" fontId="49" fillId="13" borderId="0" applyNumberFormat="0" applyBorder="0" applyAlignment="0" applyProtection="0">
      <alignment vertical="center"/>
    </xf>
    <xf numFmtId="0" fontId="49"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49" fillId="13" borderId="0" applyNumberFormat="0" applyBorder="0" applyAlignment="0" applyProtection="0">
      <alignment vertical="center"/>
    </xf>
    <xf numFmtId="0" fontId="49" fillId="13" borderId="0" applyNumberFormat="0" applyBorder="0" applyAlignment="0" applyProtection="0">
      <alignment vertical="center"/>
    </xf>
    <xf numFmtId="0" fontId="49" fillId="13" borderId="0" applyNumberFormat="0" applyBorder="0" applyAlignment="0" applyProtection="0">
      <alignment vertical="center"/>
    </xf>
    <xf numFmtId="0" fontId="49"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49" fillId="14" borderId="0" applyNumberFormat="0" applyBorder="0" applyAlignment="0" applyProtection="0">
      <alignment vertical="center"/>
    </xf>
    <xf numFmtId="0" fontId="26"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49" fillId="15" borderId="0" applyNumberFormat="0" applyBorder="0" applyAlignment="0" applyProtection="0">
      <alignment vertical="center"/>
    </xf>
    <xf numFmtId="0" fontId="26"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50" fillId="0" borderId="0" applyProtection="0">
      <alignment horizontal="right" vertical="center"/>
    </xf>
    <xf numFmtId="0" fontId="51" fillId="0" borderId="0" applyNumberFormat="0" applyFill="0" applyBorder="0" applyProtection="0">
      <alignment vertical="center"/>
    </xf>
    <xf numFmtId="0" fontId="52" fillId="0" borderId="0" applyNumberFormat="0" applyFill="0" applyBorder="0" applyAlignment="0" applyProtection="0"/>
    <xf numFmtId="185" fontId="53" fillId="0" borderId="0" applyFill="0" applyBorder="0">
      <alignment vertical="center"/>
    </xf>
    <xf numFmtId="186" fontId="53" fillId="0" borderId="0" applyFill="0" applyBorder="0" applyAlignment="0"/>
    <xf numFmtId="185" fontId="53" fillId="0" borderId="0" applyFill="0" applyBorder="0">
      <alignment vertical="center"/>
    </xf>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187" fontId="54" fillId="0" borderId="0" applyFont="0" applyFill="0" applyBorder="0" applyAlignment="0" applyProtection="0"/>
    <xf numFmtId="41" fontId="54" fillId="0" borderId="0" applyFont="0" applyFill="0" applyBorder="0" applyAlignment="0" applyProtection="0"/>
    <xf numFmtId="187" fontId="54" fillId="0" borderId="0" applyFont="0" applyFill="0" applyBorder="0" applyAlignment="0" applyProtection="0"/>
    <xf numFmtId="41" fontId="54" fillId="0" borderId="0" applyFont="0" applyFill="0" applyBorder="0" applyAlignment="0" applyProtection="0"/>
    <xf numFmtId="41" fontId="42" fillId="0" borderId="0" applyFont="0" applyFill="0" applyBorder="0" applyAlignment="0" applyProtection="0"/>
    <xf numFmtId="43" fontId="42" fillId="0" borderId="0" applyFont="0" applyFill="0" applyBorder="0" applyAlignment="0" applyProtection="0"/>
    <xf numFmtId="183" fontId="42" fillId="0" borderId="0" applyFont="0" applyFill="0" applyBorder="0" applyAlignment="0" applyProtection="0"/>
    <xf numFmtId="183" fontId="42" fillId="0" borderId="0" applyFont="0" applyFill="0" applyBorder="0" applyAlignment="0" applyProtection="0"/>
    <xf numFmtId="183" fontId="54" fillId="0" borderId="0" applyFont="0" applyFill="0" applyBorder="0" applyAlignment="0" applyProtection="0"/>
    <xf numFmtId="183" fontId="54" fillId="0" borderId="0" applyFont="0" applyFill="0" applyBorder="0" applyAlignment="0" applyProtection="0"/>
    <xf numFmtId="188" fontId="42" fillId="0" borderId="0" applyFont="0" applyFill="0" applyBorder="0" applyAlignment="0" applyProtection="0"/>
    <xf numFmtId="0" fontId="55" fillId="0" borderId="0">
      <alignment horizontal="left"/>
    </xf>
    <xf numFmtId="0" fontId="56" fillId="0" borderId="1" applyNumberFormat="0" applyFont="0" applyBorder="0">
      <alignment horizontal="center" vertical="center"/>
    </xf>
    <xf numFmtId="0" fontId="1" fillId="0" borderId="0" applyBorder="0"/>
    <xf numFmtId="0" fontId="57" fillId="0" borderId="0" applyFont="0" applyBorder="0"/>
    <xf numFmtId="0" fontId="57" fillId="0" borderId="0" applyFont="0" applyBorder="0"/>
    <xf numFmtId="0" fontId="57" fillId="0" borderId="0" applyFont="0" applyBorder="0"/>
    <xf numFmtId="0" fontId="58" fillId="0" borderId="0">
      <alignment vertical="center"/>
    </xf>
    <xf numFmtId="38" fontId="43" fillId="16" borderId="0" applyNumberFormat="0" applyBorder="0" applyAlignment="0" applyProtection="0"/>
    <xf numFmtId="0" fontId="59" fillId="17" borderId="0"/>
    <xf numFmtId="0" fontId="44" fillId="0" borderId="2" applyNumberFormat="0" applyAlignment="0" applyProtection="0">
      <alignment horizontal="left" vertical="center"/>
    </xf>
    <xf numFmtId="0" fontId="44" fillId="0" borderId="2" applyNumberFormat="0" applyAlignment="0" applyProtection="0">
      <alignment horizontal="left" vertical="center"/>
    </xf>
    <xf numFmtId="0" fontId="44" fillId="0" borderId="3" applyNumberFormat="0" applyProtection="0">
      <alignment vertical="center"/>
    </xf>
    <xf numFmtId="0" fontId="44" fillId="0" borderId="3" applyNumberFormat="0" applyProtection="0">
      <alignment vertical="center"/>
    </xf>
    <xf numFmtId="0" fontId="44" fillId="0" borderId="4">
      <alignment horizontal="left" vertical="center"/>
    </xf>
    <xf numFmtId="0" fontId="44" fillId="0" borderId="4">
      <alignment horizontal="left" vertical="center"/>
    </xf>
    <xf numFmtId="0" fontId="44" fillId="0" borderId="5">
      <alignment horizontal="left" vertical="center"/>
    </xf>
    <xf numFmtId="0" fontId="44" fillId="0" borderId="5">
      <alignment horizontal="left" vertical="center"/>
    </xf>
    <xf numFmtId="0" fontId="60" fillId="0" borderId="0" applyNumberFormat="0" applyFill="0" applyBorder="0" applyAlignment="0" applyProtection="0">
      <alignment vertical="top"/>
      <protection locked="0"/>
    </xf>
    <xf numFmtId="0" fontId="61" fillId="0" borderId="0" applyBorder="0"/>
    <xf numFmtId="10" fontId="43" fillId="18" borderId="6" applyNumberFormat="0" applyBorder="0" applyAlignment="0" applyProtection="0"/>
    <xf numFmtId="0" fontId="61" fillId="0" borderId="0"/>
    <xf numFmtId="189" fontId="1" fillId="0" borderId="0" applyFont="0" applyFill="0" applyBorder="0" applyAlignment="0" applyProtection="0"/>
    <xf numFmtId="190" fontId="1" fillId="0" borderId="0" applyFont="0" applyFill="0" applyBorder="0" applyAlignment="0" applyProtection="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184" fontId="42" fillId="0" borderId="0"/>
    <xf numFmtId="184" fontId="42" fillId="0" borderId="0"/>
    <xf numFmtId="191" fontId="62" fillId="0" borderId="0"/>
    <xf numFmtId="191" fontId="62" fillId="0" borderId="0"/>
    <xf numFmtId="0" fontId="42" fillId="0" borderId="0"/>
    <xf numFmtId="10" fontId="42" fillId="0" borderId="0" applyFont="0" applyFill="0" applyBorder="0" applyAlignment="0" applyProtection="0"/>
    <xf numFmtId="4" fontId="55" fillId="0" borderId="0">
      <alignment horizontal="right"/>
    </xf>
    <xf numFmtId="0" fontId="63" fillId="0" borderId="0" applyNumberFormat="0" applyFont="0" applyFill="0" applyBorder="0" applyAlignment="0" applyProtection="0">
      <alignment horizontal="left"/>
    </xf>
    <xf numFmtId="0" fontId="64" fillId="0" borderId="7">
      <alignment horizontal="center"/>
    </xf>
    <xf numFmtId="4" fontId="65" fillId="0" borderId="0">
      <alignment horizontal="right"/>
    </xf>
    <xf numFmtId="4" fontId="66" fillId="19" borderId="8" applyNumberFormat="0" applyProtection="0">
      <alignment vertical="center"/>
    </xf>
    <xf numFmtId="4" fontId="67" fillId="20" borderId="8" applyNumberFormat="0" applyProtection="0">
      <alignment vertical="center"/>
    </xf>
    <xf numFmtId="4" fontId="66" fillId="20" borderId="8" applyNumberFormat="0" applyProtection="0">
      <alignment horizontal="left" vertical="center" indent="1"/>
    </xf>
    <xf numFmtId="0" fontId="66" fillId="20" borderId="8" applyNumberFormat="0" applyProtection="0">
      <alignment horizontal="left" vertical="top" indent="1"/>
    </xf>
    <xf numFmtId="4" fontId="66" fillId="21" borderId="0" applyNumberFormat="0" applyProtection="0">
      <alignment horizontal="left" vertical="center" indent="1"/>
    </xf>
    <xf numFmtId="4" fontId="53" fillId="3" borderId="8" applyNumberFormat="0" applyProtection="0">
      <alignment horizontal="right" vertical="center"/>
    </xf>
    <xf numFmtId="4" fontId="53" fillId="9" borderId="8" applyNumberFormat="0" applyProtection="0">
      <alignment horizontal="right" vertical="center"/>
    </xf>
    <xf numFmtId="4" fontId="53" fillId="22" borderId="8" applyNumberFormat="0" applyProtection="0">
      <alignment horizontal="right" vertical="center"/>
    </xf>
    <xf numFmtId="4" fontId="53" fillId="11" borderId="8" applyNumberFormat="0" applyProtection="0">
      <alignment horizontal="right" vertical="center"/>
    </xf>
    <xf numFmtId="4" fontId="53" fillId="15" borderId="8" applyNumberFormat="0" applyProtection="0">
      <alignment horizontal="right" vertical="center"/>
    </xf>
    <xf numFmtId="4" fontId="53" fillId="23" borderId="8" applyNumberFormat="0" applyProtection="0">
      <alignment horizontal="right" vertical="center"/>
    </xf>
    <xf numFmtId="4" fontId="53" fillId="24" borderId="8" applyNumberFormat="0" applyProtection="0">
      <alignment horizontal="right" vertical="center"/>
    </xf>
    <xf numFmtId="4" fontId="53" fillId="25" borderId="8" applyNumberFormat="0" applyProtection="0">
      <alignment horizontal="right" vertical="center"/>
    </xf>
    <xf numFmtId="4" fontId="53" fillId="10" borderId="8" applyNumberFormat="0" applyProtection="0">
      <alignment horizontal="right" vertical="center"/>
    </xf>
    <xf numFmtId="4" fontId="66" fillId="26" borderId="9" applyNumberFormat="0" applyProtection="0">
      <alignment horizontal="left" vertical="center" indent="1"/>
    </xf>
    <xf numFmtId="4" fontId="53" fillId="27" borderId="0" applyNumberFormat="0" applyProtection="0">
      <alignment horizontal="left" vertical="center" indent="1"/>
    </xf>
    <xf numFmtId="4" fontId="68" fillId="28" borderId="0" applyNumberFormat="0" applyProtection="0">
      <alignment horizontal="left" vertical="center" indent="1"/>
    </xf>
    <xf numFmtId="4" fontId="53" fillId="29" borderId="8" applyNumberFormat="0" applyProtection="0">
      <alignment horizontal="right" vertical="center"/>
    </xf>
    <xf numFmtId="4" fontId="53" fillId="27" borderId="0" applyNumberFormat="0" applyProtection="0">
      <alignment horizontal="left" vertical="center" indent="1"/>
    </xf>
    <xf numFmtId="4" fontId="53" fillId="21" borderId="0" applyNumberFormat="0" applyProtection="0">
      <alignment horizontal="left" vertical="center" indent="1"/>
    </xf>
    <xf numFmtId="0" fontId="42" fillId="28" borderId="8" applyNumberFormat="0" applyProtection="0">
      <alignment horizontal="left" vertical="center" indent="1"/>
    </xf>
    <xf numFmtId="0" fontId="42" fillId="28" borderId="8" applyNumberFormat="0" applyProtection="0">
      <alignment horizontal="left" vertical="top" indent="1"/>
    </xf>
    <xf numFmtId="0" fontId="42" fillId="21" borderId="8" applyNumberFormat="0" applyProtection="0">
      <alignment horizontal="left" vertical="center" indent="1"/>
    </xf>
    <xf numFmtId="0" fontId="42" fillId="21" borderId="8" applyNumberFormat="0" applyProtection="0">
      <alignment horizontal="left" vertical="top" indent="1"/>
    </xf>
    <xf numFmtId="0" fontId="42" fillId="30" borderId="8" applyNumberFormat="0" applyProtection="0">
      <alignment horizontal="left" vertical="center" indent="1"/>
    </xf>
    <xf numFmtId="0" fontId="42" fillId="30" borderId="8" applyNumberFormat="0" applyProtection="0">
      <alignment horizontal="left" vertical="top" indent="1"/>
    </xf>
    <xf numFmtId="0" fontId="42" fillId="31" borderId="8" applyNumberFormat="0" applyProtection="0">
      <alignment horizontal="left" vertical="center" indent="1"/>
    </xf>
    <xf numFmtId="0" fontId="42" fillId="31" borderId="8" applyNumberFormat="0" applyProtection="0">
      <alignment horizontal="left" vertical="top" indent="1"/>
    </xf>
    <xf numFmtId="4" fontId="53" fillId="18" borderId="8" applyNumberFormat="0" applyProtection="0">
      <alignment vertical="center"/>
    </xf>
    <xf numFmtId="4" fontId="69" fillId="18" borderId="8" applyNumberFormat="0" applyProtection="0">
      <alignment vertical="center"/>
    </xf>
    <xf numFmtId="4" fontId="53" fillId="18" borderId="8" applyNumberFormat="0" applyProtection="0">
      <alignment horizontal="left" vertical="center" indent="1"/>
    </xf>
    <xf numFmtId="0" fontId="53" fillId="18" borderId="8" applyNumberFormat="0" applyProtection="0">
      <alignment horizontal="left" vertical="top" indent="1"/>
    </xf>
    <xf numFmtId="4" fontId="53" fillId="27" borderId="8" applyNumberFormat="0" applyProtection="0">
      <alignment horizontal="right" vertical="center"/>
    </xf>
    <xf numFmtId="4" fontId="69" fillId="27" borderId="8" applyNumberFormat="0" applyProtection="0">
      <alignment horizontal="right" vertical="center"/>
    </xf>
    <xf numFmtId="4" fontId="53" fillId="29" borderId="8" applyNumberFormat="0" applyProtection="0">
      <alignment horizontal="left" vertical="center" indent="1"/>
    </xf>
    <xf numFmtId="0" fontId="53" fillId="21" borderId="8" applyNumberFormat="0" applyProtection="0">
      <alignment horizontal="left" vertical="top" indent="1"/>
    </xf>
    <xf numFmtId="4" fontId="70" fillId="32" borderId="0" applyNumberFormat="0" applyProtection="0">
      <alignment horizontal="left" vertical="center" indent="1"/>
    </xf>
    <xf numFmtId="4" fontId="71" fillId="27" borderId="8" applyNumberFormat="0" applyProtection="0">
      <alignment horizontal="right" vertical="center"/>
    </xf>
    <xf numFmtId="0" fontId="72" fillId="0" borderId="0">
      <alignment horizontal="left"/>
    </xf>
    <xf numFmtId="1" fontId="58" fillId="0" borderId="0" applyBorder="0">
      <alignment horizontal="left" vertical="top" wrapText="1"/>
    </xf>
    <xf numFmtId="0" fontId="63" fillId="0" borderId="0"/>
    <xf numFmtId="0" fontId="73" fillId="0" borderId="0"/>
    <xf numFmtId="0" fontId="74" fillId="0" borderId="0">
      <alignment horizontal="center"/>
    </xf>
    <xf numFmtId="192" fontId="1" fillId="0" borderId="0" applyFont="0" applyFill="0" applyBorder="0" applyAlignment="0" applyProtection="0"/>
    <xf numFmtId="193" fontId="1" fillId="0" borderId="0" applyFont="0" applyFill="0" applyBorder="0" applyAlignment="0" applyProtection="0"/>
    <xf numFmtId="0" fontId="48" fillId="0" borderId="0">
      <alignment vertical="center"/>
    </xf>
    <xf numFmtId="0" fontId="26" fillId="33" borderId="0" applyNumberFormat="0" applyBorder="0" applyAlignment="0" applyProtection="0">
      <alignment vertical="center"/>
    </xf>
    <xf numFmtId="0" fontId="49" fillId="33" borderId="0" applyNumberFormat="0" applyBorder="0" applyAlignment="0" applyProtection="0">
      <alignment vertical="center"/>
    </xf>
    <xf numFmtId="0" fontId="26" fillId="33"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22" borderId="0" applyNumberFormat="0" applyBorder="0" applyAlignment="0" applyProtection="0">
      <alignment vertical="center"/>
    </xf>
    <xf numFmtId="0" fontId="49" fillId="22" borderId="0" applyNumberFormat="0" applyBorder="0" applyAlignment="0" applyProtection="0">
      <alignment vertical="center"/>
    </xf>
    <xf numFmtId="0" fontId="26"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4" borderId="0" applyNumberFormat="0" applyBorder="0" applyAlignment="0" applyProtection="0">
      <alignment vertical="center"/>
    </xf>
    <xf numFmtId="0" fontId="49" fillId="24" borderId="0" applyNumberFormat="0" applyBorder="0" applyAlignment="0" applyProtection="0">
      <alignment vertical="center"/>
    </xf>
    <xf numFmtId="0" fontId="26"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13" borderId="0" applyNumberFormat="0" applyBorder="0" applyAlignment="0" applyProtection="0">
      <alignment vertical="center"/>
    </xf>
    <xf numFmtId="0" fontId="49" fillId="13" borderId="0" applyNumberFormat="0" applyBorder="0" applyAlignment="0" applyProtection="0">
      <alignment vertical="center"/>
    </xf>
    <xf numFmtId="0" fontId="26" fillId="13" borderId="0" applyNumberFormat="0" applyBorder="0" applyAlignment="0" applyProtection="0">
      <alignment vertical="center"/>
    </xf>
    <xf numFmtId="0" fontId="49" fillId="13" borderId="0" applyNumberFormat="0" applyBorder="0" applyAlignment="0" applyProtection="0">
      <alignment vertical="center"/>
    </xf>
    <xf numFmtId="0" fontId="49"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49" fillId="13" borderId="0" applyNumberFormat="0" applyBorder="0" applyAlignment="0" applyProtection="0">
      <alignment vertical="center"/>
    </xf>
    <xf numFmtId="0" fontId="49" fillId="13" borderId="0" applyNumberFormat="0" applyBorder="0" applyAlignment="0" applyProtection="0">
      <alignment vertical="center"/>
    </xf>
    <xf numFmtId="0" fontId="49" fillId="13" borderId="0" applyNumberFormat="0" applyBorder="0" applyAlignment="0" applyProtection="0">
      <alignment vertical="center"/>
    </xf>
    <xf numFmtId="0" fontId="49"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49" fillId="14" borderId="0" applyNumberFormat="0" applyBorder="0" applyAlignment="0" applyProtection="0">
      <alignment vertical="center"/>
    </xf>
    <xf numFmtId="0" fontId="26"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23" borderId="0" applyNumberFormat="0" applyBorder="0" applyAlignment="0" applyProtection="0">
      <alignment vertical="center"/>
    </xf>
    <xf numFmtId="0" fontId="49" fillId="23" borderId="0" applyNumberFormat="0" applyBorder="0" applyAlignment="0" applyProtection="0">
      <alignment vertical="center"/>
    </xf>
    <xf numFmtId="0" fontId="26"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198" fontId="75" fillId="0" borderId="10" applyFont="0" applyFill="0" applyBorder="0" applyAlignment="0" applyProtection="0"/>
    <xf numFmtId="0" fontId="42" fillId="0" borderId="0"/>
    <xf numFmtId="0" fontId="42" fillId="0" borderId="0" applyNumberFormat="0" applyFill="0" applyBorder="0" applyAlignment="0" applyProtection="0"/>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34" borderId="11" applyNumberFormat="0" applyAlignment="0" applyProtection="0">
      <alignment vertical="center"/>
    </xf>
    <xf numFmtId="0" fontId="76" fillId="34" borderId="11" applyNumberFormat="0" applyAlignment="0" applyProtection="0">
      <alignment vertical="center"/>
    </xf>
    <xf numFmtId="0" fontId="28" fillId="34" borderId="11" applyNumberFormat="0" applyAlignment="0" applyProtection="0">
      <alignment vertical="center"/>
    </xf>
    <xf numFmtId="0" fontId="76" fillId="34" borderId="11" applyNumberFormat="0" applyAlignment="0" applyProtection="0">
      <alignment vertical="center"/>
    </xf>
    <xf numFmtId="0" fontId="76" fillId="34" borderId="11" applyNumberFormat="0" applyAlignment="0" applyProtection="0">
      <alignment vertical="center"/>
    </xf>
    <xf numFmtId="0" fontId="28" fillId="34" borderId="11" applyNumberFormat="0" applyAlignment="0" applyProtection="0">
      <alignment vertical="center"/>
    </xf>
    <xf numFmtId="0" fontId="28" fillId="34" borderId="11" applyNumberFormat="0" applyAlignment="0" applyProtection="0">
      <alignment vertical="center"/>
    </xf>
    <xf numFmtId="0" fontId="28" fillId="34" borderId="11" applyNumberFormat="0" applyAlignment="0" applyProtection="0">
      <alignment vertical="center"/>
    </xf>
    <xf numFmtId="0" fontId="76" fillId="34" borderId="11" applyNumberFormat="0" applyAlignment="0" applyProtection="0">
      <alignment vertical="center"/>
    </xf>
    <xf numFmtId="0" fontId="76" fillId="34" borderId="11" applyNumberFormat="0" applyAlignment="0" applyProtection="0">
      <alignment vertical="center"/>
    </xf>
    <xf numFmtId="0" fontId="76" fillId="34" borderId="11" applyNumberFormat="0" applyAlignment="0" applyProtection="0">
      <alignment vertical="center"/>
    </xf>
    <xf numFmtId="0" fontId="76" fillId="34" borderId="11" applyNumberFormat="0" applyAlignment="0" applyProtection="0">
      <alignment vertical="center"/>
    </xf>
    <xf numFmtId="0" fontId="28" fillId="34" borderId="11" applyNumberFormat="0" applyAlignment="0" applyProtection="0">
      <alignment vertical="center"/>
    </xf>
    <xf numFmtId="0" fontId="28" fillId="34" borderId="11" applyNumberFormat="0" applyAlignment="0" applyProtection="0">
      <alignment vertical="center"/>
    </xf>
    <xf numFmtId="0" fontId="28" fillId="34" borderId="11" applyNumberFormat="0" applyAlignment="0" applyProtection="0">
      <alignment vertical="center"/>
    </xf>
    <xf numFmtId="0" fontId="29" fillId="19" borderId="0" applyNumberFormat="0" applyBorder="0" applyAlignment="0" applyProtection="0">
      <alignment vertical="center"/>
    </xf>
    <xf numFmtId="0" fontId="77" fillId="19" borderId="0" applyNumberFormat="0" applyBorder="0" applyAlignment="0" applyProtection="0">
      <alignment vertical="center"/>
    </xf>
    <xf numFmtId="0" fontId="29" fillId="19" borderId="0" applyNumberFormat="0" applyBorder="0" applyAlignment="0" applyProtection="0">
      <alignment vertical="center"/>
    </xf>
    <xf numFmtId="0" fontId="77" fillId="19" borderId="0" applyNumberFormat="0" applyBorder="0" applyAlignment="0" applyProtection="0">
      <alignment vertical="center"/>
    </xf>
    <xf numFmtId="0" fontId="77"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77" fillId="19" borderId="0" applyNumberFormat="0" applyBorder="0" applyAlignment="0" applyProtection="0">
      <alignment vertical="center"/>
    </xf>
    <xf numFmtId="0" fontId="77" fillId="19" borderId="0" applyNumberFormat="0" applyBorder="0" applyAlignment="0" applyProtection="0">
      <alignment vertical="center"/>
    </xf>
    <xf numFmtId="0" fontId="77" fillId="19" borderId="0" applyNumberFormat="0" applyBorder="0" applyAlignment="0" applyProtection="0">
      <alignment vertical="center"/>
    </xf>
    <xf numFmtId="0" fontId="77"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47" fillId="0" borderId="0" applyNumberFormat="0" applyFill="0" applyBorder="0" applyAlignment="0" applyProtection="0"/>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4" fillId="35" borderId="12" applyNumberFormat="0" applyFont="0" applyAlignment="0" applyProtection="0">
      <alignment vertical="center"/>
    </xf>
    <xf numFmtId="0" fontId="80"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80" fillId="35" borderId="12" applyNumberFormat="0" applyFont="0" applyAlignment="0" applyProtection="0">
      <alignment vertical="center"/>
    </xf>
    <xf numFmtId="0" fontId="80"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80" fillId="35" borderId="12" applyNumberFormat="0" applyFont="0" applyAlignment="0" applyProtection="0">
      <alignment vertical="center"/>
    </xf>
    <xf numFmtId="0" fontId="80"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80" fillId="35" borderId="12" applyNumberFormat="0" applyFont="0" applyAlignment="0" applyProtection="0">
      <alignment vertical="center"/>
    </xf>
    <xf numFmtId="0" fontId="80"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4" fillId="35" borderId="12" applyNumberFormat="0" applyFont="0" applyAlignment="0" applyProtection="0">
      <alignment vertical="center"/>
    </xf>
    <xf numFmtId="0" fontId="1" fillId="35" borderId="12" applyNumberFormat="0" applyFont="0" applyAlignment="0" applyProtection="0">
      <alignment vertical="center"/>
    </xf>
    <xf numFmtId="0" fontId="30" fillId="0" borderId="13" applyNumberFormat="0" applyFill="0" applyAlignment="0" applyProtection="0">
      <alignment vertical="center"/>
    </xf>
    <xf numFmtId="0" fontId="81" fillId="0" borderId="13" applyNumberFormat="0" applyFill="0" applyAlignment="0" applyProtection="0">
      <alignment vertical="center"/>
    </xf>
    <xf numFmtId="0" fontId="30" fillId="0" borderId="13" applyNumberFormat="0" applyFill="0" applyAlignment="0" applyProtection="0">
      <alignment vertical="center"/>
    </xf>
    <xf numFmtId="0" fontId="81" fillId="0" borderId="13" applyNumberFormat="0" applyFill="0" applyAlignment="0" applyProtection="0">
      <alignment vertical="center"/>
    </xf>
    <xf numFmtId="0" fontId="81" fillId="0" borderId="13" applyNumberFormat="0" applyFill="0" applyAlignment="0" applyProtection="0">
      <alignment vertical="center"/>
    </xf>
    <xf numFmtId="0" fontId="30" fillId="0" borderId="13" applyNumberFormat="0" applyFill="0" applyAlignment="0" applyProtection="0">
      <alignment vertical="center"/>
    </xf>
    <xf numFmtId="0" fontId="30" fillId="0" borderId="13" applyNumberFormat="0" applyFill="0" applyAlignment="0" applyProtection="0">
      <alignment vertical="center"/>
    </xf>
    <xf numFmtId="0" fontId="30" fillId="0" borderId="13" applyNumberFormat="0" applyFill="0" applyAlignment="0" applyProtection="0">
      <alignment vertical="center"/>
    </xf>
    <xf numFmtId="0" fontId="81" fillId="0" borderId="13" applyNumberFormat="0" applyFill="0" applyAlignment="0" applyProtection="0">
      <alignment vertical="center"/>
    </xf>
    <xf numFmtId="0" fontId="81" fillId="0" borderId="13" applyNumberFormat="0" applyFill="0" applyAlignment="0" applyProtection="0">
      <alignment vertical="center"/>
    </xf>
    <xf numFmtId="0" fontId="81" fillId="0" borderId="13" applyNumberFormat="0" applyFill="0" applyAlignment="0" applyProtection="0">
      <alignment vertical="center"/>
    </xf>
    <xf numFmtId="0" fontId="81" fillId="0" borderId="13" applyNumberFormat="0" applyFill="0" applyAlignment="0" applyProtection="0">
      <alignment vertical="center"/>
    </xf>
    <xf numFmtId="0" fontId="30" fillId="0" borderId="13" applyNumberFormat="0" applyFill="0" applyAlignment="0" applyProtection="0">
      <alignment vertical="center"/>
    </xf>
    <xf numFmtId="0" fontId="30" fillId="0" borderId="13" applyNumberFormat="0" applyFill="0" applyAlignment="0" applyProtection="0">
      <alignment vertical="center"/>
    </xf>
    <xf numFmtId="0" fontId="30" fillId="0" borderId="13" applyNumberFormat="0" applyFill="0" applyAlignment="0" applyProtection="0">
      <alignment vertical="center"/>
    </xf>
    <xf numFmtId="0" fontId="95" fillId="0" borderId="0"/>
    <xf numFmtId="0" fontId="82" fillId="3" borderId="0" applyNumberFormat="0" applyBorder="0" applyAlignment="0" applyProtection="0">
      <alignment vertical="center"/>
    </xf>
    <xf numFmtId="0" fontId="83" fillId="3" borderId="0" applyNumberFormat="0" applyBorder="0" applyAlignment="0" applyProtection="0">
      <alignment vertical="center"/>
    </xf>
    <xf numFmtId="0" fontId="82"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83" fillId="3" borderId="0" applyNumberFormat="0" applyBorder="0" applyAlignment="0" applyProtection="0">
      <alignment vertical="center"/>
    </xf>
    <xf numFmtId="0" fontId="83"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84" fillId="0" borderId="14" applyNumberFormat="0" applyFont="0" applyFill="0" applyBorder="0" applyProtection="0">
      <alignment vertical="top" wrapText="1"/>
    </xf>
    <xf numFmtId="0" fontId="84" fillId="0" borderId="14" applyNumberFormat="0" applyFont="0" applyFill="0" applyBorder="0" applyProtection="0">
      <alignment vertical="center" wrapText="1"/>
    </xf>
    <xf numFmtId="0" fontId="32" fillId="36" borderId="15" applyNumberFormat="0" applyAlignment="0" applyProtection="0">
      <alignment vertical="center"/>
    </xf>
    <xf numFmtId="0" fontId="85" fillId="36" borderId="15" applyNumberFormat="0" applyAlignment="0" applyProtection="0">
      <alignment vertical="center"/>
    </xf>
    <xf numFmtId="0" fontId="32" fillId="36" borderId="15" applyNumberFormat="0" applyAlignment="0" applyProtection="0">
      <alignment vertical="center"/>
    </xf>
    <xf numFmtId="0" fontId="85" fillId="36" borderId="15" applyNumberFormat="0" applyAlignment="0" applyProtection="0">
      <alignment vertical="center"/>
    </xf>
    <xf numFmtId="0" fontId="85" fillId="36" borderId="15" applyNumberFormat="0" applyAlignment="0" applyProtection="0">
      <alignment vertical="center"/>
    </xf>
    <xf numFmtId="0" fontId="32" fillId="36" borderId="15" applyNumberFormat="0" applyAlignment="0" applyProtection="0">
      <alignment vertical="center"/>
    </xf>
    <xf numFmtId="0" fontId="32" fillId="36" borderId="15" applyNumberFormat="0" applyAlignment="0" applyProtection="0">
      <alignment vertical="center"/>
    </xf>
    <xf numFmtId="0" fontId="32" fillId="36" borderId="15" applyNumberFormat="0" applyAlignment="0" applyProtection="0">
      <alignment vertical="center"/>
    </xf>
    <xf numFmtId="0" fontId="85" fillId="36" borderId="15" applyNumberFormat="0" applyAlignment="0" applyProtection="0">
      <alignment vertical="center"/>
    </xf>
    <xf numFmtId="0" fontId="85" fillId="36" borderId="15" applyNumberFormat="0" applyAlignment="0" applyProtection="0">
      <alignment vertical="center"/>
    </xf>
    <xf numFmtId="0" fontId="85" fillId="36" borderId="15" applyNumberFormat="0" applyAlignment="0" applyProtection="0">
      <alignment vertical="center"/>
    </xf>
    <xf numFmtId="0" fontId="85" fillId="36" borderId="15" applyNumberFormat="0" applyAlignment="0" applyProtection="0">
      <alignment vertical="center"/>
    </xf>
    <xf numFmtId="0" fontId="32" fillId="36" borderId="15" applyNumberFormat="0" applyAlignment="0" applyProtection="0">
      <alignment vertical="center"/>
    </xf>
    <xf numFmtId="0" fontId="32" fillId="36" borderId="15" applyNumberFormat="0" applyAlignment="0" applyProtection="0">
      <alignment vertical="center"/>
    </xf>
    <xf numFmtId="0" fontId="32" fillId="36" borderId="15" applyNumberFormat="0" applyAlignment="0" applyProtection="0">
      <alignment vertical="center"/>
    </xf>
    <xf numFmtId="0" fontId="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34" fillId="0" borderId="17" applyNumberFormat="0" applyFill="0" applyAlignment="0" applyProtection="0">
      <alignment vertical="center"/>
    </xf>
    <xf numFmtId="0" fontId="34" fillId="0" borderId="17" applyNumberFormat="0" applyFill="0" applyAlignment="0" applyProtection="0">
      <alignment vertical="center"/>
    </xf>
    <xf numFmtId="0" fontId="34" fillId="0" borderId="17" applyNumberFormat="0" applyFill="0" applyAlignment="0" applyProtection="0">
      <alignment vertical="center"/>
    </xf>
    <xf numFmtId="0" fontId="34" fillId="0" borderId="17" applyNumberFormat="0" applyFill="0" applyAlignment="0" applyProtection="0">
      <alignment vertical="center"/>
    </xf>
    <xf numFmtId="0" fontId="34" fillId="0" borderId="17" applyNumberFormat="0" applyFill="0" applyAlignment="0" applyProtection="0">
      <alignment vertical="center"/>
    </xf>
    <xf numFmtId="0" fontId="34" fillId="0" borderId="17" applyNumberFormat="0" applyFill="0" applyAlignment="0" applyProtection="0">
      <alignment vertical="center"/>
    </xf>
    <xf numFmtId="0" fontId="34" fillId="0" borderId="17" applyNumberFormat="0" applyFill="0" applyAlignment="0" applyProtection="0">
      <alignment vertical="center"/>
    </xf>
    <xf numFmtId="0" fontId="34" fillId="0" borderId="17" applyNumberFormat="0" applyFill="0" applyAlignment="0" applyProtection="0">
      <alignment vertical="center"/>
    </xf>
    <xf numFmtId="0" fontId="34" fillId="0" borderId="17" applyNumberFormat="0" applyFill="0" applyAlignment="0" applyProtection="0">
      <alignment vertical="center"/>
    </xf>
    <xf numFmtId="0" fontId="34" fillId="0" borderId="17" applyNumberFormat="0" applyFill="0" applyAlignment="0" applyProtection="0">
      <alignment vertical="center"/>
    </xf>
    <xf numFmtId="0" fontId="34" fillId="0" borderId="17" applyNumberFormat="0" applyFill="0" applyAlignment="0" applyProtection="0">
      <alignment vertical="center"/>
    </xf>
    <xf numFmtId="0" fontId="34" fillId="0" borderId="17" applyNumberFormat="0" applyFill="0" applyAlignment="0" applyProtection="0">
      <alignment vertical="center"/>
    </xf>
    <xf numFmtId="0" fontId="34" fillId="0" borderId="17" applyNumberFormat="0" applyFill="0" applyAlignment="0" applyProtection="0">
      <alignment vertical="center"/>
    </xf>
    <xf numFmtId="0" fontId="34" fillId="0" borderId="17"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18"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9" applyNumberFormat="0" applyFill="0" applyAlignment="0" applyProtection="0">
      <alignment vertical="center"/>
    </xf>
    <xf numFmtId="0" fontId="86" fillId="0" borderId="19" applyNumberFormat="0" applyFill="0" applyAlignment="0" applyProtection="0">
      <alignment vertical="center"/>
    </xf>
    <xf numFmtId="0" fontId="36" fillId="0" borderId="19" applyNumberFormat="0" applyFill="0" applyAlignment="0" applyProtection="0">
      <alignment vertical="center"/>
    </xf>
    <xf numFmtId="0" fontId="86" fillId="0" borderId="19" applyNumberFormat="0" applyFill="0" applyAlignment="0" applyProtection="0">
      <alignment vertical="center"/>
    </xf>
    <xf numFmtId="0" fontId="86" fillId="0" borderId="19" applyNumberFormat="0" applyFill="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86" fillId="0" borderId="19" applyNumberFormat="0" applyFill="0" applyAlignment="0" applyProtection="0">
      <alignment vertical="center"/>
    </xf>
    <xf numFmtId="0" fontId="86" fillId="0" borderId="19" applyNumberFormat="0" applyFill="0" applyAlignment="0" applyProtection="0">
      <alignment vertical="center"/>
    </xf>
    <xf numFmtId="0" fontId="86" fillId="0" borderId="19" applyNumberFormat="0" applyFill="0" applyAlignment="0" applyProtection="0">
      <alignment vertical="center"/>
    </xf>
    <xf numFmtId="0" fontId="86" fillId="0" borderId="19" applyNumberFormat="0" applyFill="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36" fillId="0" borderId="19" applyNumberFormat="0" applyFill="0" applyAlignment="0" applyProtection="0">
      <alignment vertical="center"/>
    </xf>
    <xf numFmtId="0" fontId="37" fillId="36" borderId="20" applyNumberFormat="0" applyAlignment="0" applyProtection="0">
      <alignment vertical="center"/>
    </xf>
    <xf numFmtId="0" fontId="87" fillId="36" borderId="20" applyNumberFormat="0" applyAlignment="0" applyProtection="0">
      <alignment vertical="center"/>
    </xf>
    <xf numFmtId="0" fontId="37" fillId="36" borderId="20" applyNumberFormat="0" applyAlignment="0" applyProtection="0">
      <alignment vertical="center"/>
    </xf>
    <xf numFmtId="0" fontId="87" fillId="36" borderId="20" applyNumberFormat="0" applyAlignment="0" applyProtection="0">
      <alignment vertical="center"/>
    </xf>
    <xf numFmtId="0" fontId="87" fillId="36" borderId="20" applyNumberFormat="0" applyAlignment="0" applyProtection="0">
      <alignment vertical="center"/>
    </xf>
    <xf numFmtId="0" fontId="37" fillId="36" borderId="20" applyNumberFormat="0" applyAlignment="0" applyProtection="0">
      <alignment vertical="center"/>
    </xf>
    <xf numFmtId="0" fontId="37" fillId="36" borderId="20" applyNumberFormat="0" applyAlignment="0" applyProtection="0">
      <alignment vertical="center"/>
    </xf>
    <xf numFmtId="0" fontId="37" fillId="36" borderId="20" applyNumberFormat="0" applyAlignment="0" applyProtection="0">
      <alignment vertical="center"/>
    </xf>
    <xf numFmtId="0" fontId="87" fillId="36" borderId="20" applyNumberFormat="0" applyAlignment="0" applyProtection="0">
      <alignment vertical="center"/>
    </xf>
    <xf numFmtId="0" fontId="87" fillId="36" borderId="20" applyNumberFormat="0" applyAlignment="0" applyProtection="0">
      <alignment vertical="center"/>
    </xf>
    <xf numFmtId="0" fontId="87" fillId="36" borderId="20" applyNumberFormat="0" applyAlignment="0" applyProtection="0">
      <alignment vertical="center"/>
    </xf>
    <xf numFmtId="0" fontId="87" fillId="36" borderId="20" applyNumberFormat="0" applyAlignment="0" applyProtection="0">
      <alignment vertical="center"/>
    </xf>
    <xf numFmtId="0" fontId="37" fillId="36" borderId="20" applyNumberFormat="0" applyAlignment="0" applyProtection="0">
      <alignment vertical="center"/>
    </xf>
    <xf numFmtId="0" fontId="37" fillId="36" borderId="20" applyNumberFormat="0" applyAlignment="0" applyProtection="0">
      <alignment vertical="center"/>
    </xf>
    <xf numFmtId="0" fontId="37" fillId="36" borderId="20" applyNumberFormat="0" applyAlignment="0" applyProtection="0">
      <alignment vertical="center"/>
    </xf>
    <xf numFmtId="0" fontId="1" fillId="0" borderId="0"/>
    <xf numFmtId="0" fontId="88" fillId="0" borderId="0">
      <alignment vertical="top"/>
    </xf>
    <xf numFmtId="0" fontId="89" fillId="0" borderId="0" applyFill="0" applyAlignment="0">
      <alignment vertical="top"/>
    </xf>
    <xf numFmtId="0" fontId="38"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199" fontId="91" fillId="0" borderId="21" applyFont="0" applyFill="0" applyBorder="0" applyAlignment="0" applyProtection="0"/>
    <xf numFmtId="194" fontId="92" fillId="0" borderId="0" applyFont="0" applyFill="0" applyBorder="0" applyAlignment="0" applyProtection="0"/>
    <xf numFmtId="195" fontId="92" fillId="0" borderId="0" applyFont="0" applyFill="0" applyBorder="0" applyAlignment="0" applyProtection="0"/>
    <xf numFmtId="196" fontId="1" fillId="0" borderId="0" applyFill="0" applyBorder="0" applyProtection="0">
      <alignment vertical="center"/>
    </xf>
    <xf numFmtId="6" fontId="48" fillId="0" borderId="0" applyFont="0" applyFill="0" applyBorder="0" applyAlignment="0" applyProtection="0">
      <alignment vertical="center"/>
    </xf>
    <xf numFmtId="6" fontId="48" fillId="0" borderId="0" applyFont="0" applyFill="0" applyBorder="0" applyAlignment="0" applyProtection="0">
      <alignment vertical="center"/>
    </xf>
    <xf numFmtId="6" fontId="48" fillId="0" borderId="0" applyFont="0" applyFill="0" applyBorder="0" applyAlignment="0" applyProtection="0">
      <alignment vertical="center"/>
    </xf>
    <xf numFmtId="6" fontId="48" fillId="0" borderId="0" applyFont="0" applyFill="0" applyBorder="0" applyAlignment="0" applyProtection="0">
      <alignment vertical="center"/>
    </xf>
    <xf numFmtId="182" fontId="41" fillId="0" borderId="0" applyFill="0" applyBorder="0" applyProtection="0">
      <alignment horizontal="center" vertical="center"/>
    </xf>
    <xf numFmtId="182" fontId="41" fillId="0" borderId="22" applyFill="0" applyBorder="0" applyProtection="0">
      <alignment horizontal="center"/>
    </xf>
    <xf numFmtId="0" fontId="39" fillId="7" borderId="15" applyNumberFormat="0" applyAlignment="0" applyProtection="0">
      <alignment vertical="center"/>
    </xf>
    <xf numFmtId="0" fontId="93" fillId="7" borderId="15" applyNumberFormat="0" applyAlignment="0" applyProtection="0">
      <alignment vertical="center"/>
    </xf>
    <xf numFmtId="0" fontId="39" fillId="7" borderId="15" applyNumberFormat="0" applyAlignment="0" applyProtection="0">
      <alignment vertical="center"/>
    </xf>
    <xf numFmtId="0" fontId="93" fillId="7" borderId="15" applyNumberFormat="0" applyAlignment="0" applyProtection="0">
      <alignment vertical="center"/>
    </xf>
    <xf numFmtId="0" fontId="93" fillId="7" borderId="15" applyNumberFormat="0" applyAlignment="0" applyProtection="0">
      <alignment vertical="center"/>
    </xf>
    <xf numFmtId="0" fontId="39" fillId="7" borderId="15" applyNumberFormat="0" applyAlignment="0" applyProtection="0">
      <alignment vertical="center"/>
    </xf>
    <xf numFmtId="0" fontId="39" fillId="7" borderId="15" applyNumberFormat="0" applyAlignment="0" applyProtection="0">
      <alignment vertical="center"/>
    </xf>
    <xf numFmtId="0" fontId="39" fillId="7" borderId="15" applyNumberFormat="0" applyAlignment="0" applyProtection="0">
      <alignment vertical="center"/>
    </xf>
    <xf numFmtId="0" fontId="93" fillId="7" borderId="15" applyNumberFormat="0" applyAlignment="0" applyProtection="0">
      <alignment vertical="center"/>
    </xf>
    <xf numFmtId="0" fontId="93" fillId="7" borderId="15" applyNumberFormat="0" applyAlignment="0" applyProtection="0">
      <alignment vertical="center"/>
    </xf>
    <xf numFmtId="0" fontId="93" fillId="7" borderId="15" applyNumberFormat="0" applyAlignment="0" applyProtection="0">
      <alignment vertical="center"/>
    </xf>
    <xf numFmtId="0" fontId="93" fillId="7" borderId="15" applyNumberFormat="0" applyAlignment="0" applyProtection="0">
      <alignment vertical="center"/>
    </xf>
    <xf numFmtId="0" fontId="39" fillId="7" borderId="15" applyNumberFormat="0" applyAlignment="0" applyProtection="0">
      <alignment vertical="center"/>
    </xf>
    <xf numFmtId="0" fontId="39" fillId="7" borderId="15" applyNumberFormat="0" applyAlignment="0" applyProtection="0">
      <alignment vertical="center"/>
    </xf>
    <xf numFmtId="0" fontId="39" fillId="7" borderId="15"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3" fillId="0" borderId="0">
      <alignment vertical="center"/>
    </xf>
    <xf numFmtId="0" fontId="53" fillId="0" borderId="0">
      <alignment vertical="center"/>
    </xf>
    <xf numFmtId="0" fontId="4" fillId="0" borderId="0">
      <alignment vertical="center"/>
    </xf>
    <xf numFmtId="0" fontId="53" fillId="0" borderId="0">
      <alignment vertical="center"/>
    </xf>
    <xf numFmtId="0" fontId="53"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3" fillId="0" borderId="0">
      <alignment vertical="center"/>
    </xf>
    <xf numFmtId="0" fontId="53" fillId="0" borderId="0">
      <alignment vertical="center"/>
    </xf>
    <xf numFmtId="0" fontId="4" fillId="0" borderId="0">
      <alignment vertical="center"/>
    </xf>
    <xf numFmtId="0" fontId="4" fillId="0" borderId="0">
      <alignment vertical="center"/>
    </xf>
    <xf numFmtId="0" fontId="1" fillId="0" borderId="0"/>
    <xf numFmtId="0" fontId="1" fillId="0" borderId="0"/>
    <xf numFmtId="0" fontId="4"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6" fillId="0" borderId="0">
      <alignment vertical="center"/>
    </xf>
    <xf numFmtId="0" fontId="46" fillId="0" borderId="0">
      <alignment vertical="center"/>
    </xf>
    <xf numFmtId="0" fontId="8" fillId="0" borderId="0">
      <alignment vertical="center"/>
    </xf>
    <xf numFmtId="0" fontId="46" fillId="0" borderId="0">
      <alignment vertical="center"/>
    </xf>
    <xf numFmtId="0" fontId="46" fillId="0" borderId="0">
      <alignment vertical="center"/>
    </xf>
    <xf numFmtId="0" fontId="4" fillId="0" borderId="0">
      <alignment vertical="center"/>
    </xf>
    <xf numFmtId="0" fontId="4" fillId="0" borderId="0">
      <alignment vertical="center"/>
    </xf>
    <xf numFmtId="0" fontId="4" fillId="0" borderId="0">
      <alignment vertical="center"/>
    </xf>
    <xf numFmtId="0" fontId="46"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xf numFmtId="0" fontId="4" fillId="0" borderId="0">
      <alignment vertical="center"/>
    </xf>
    <xf numFmtId="0" fontId="1" fillId="0" borderId="0"/>
    <xf numFmtId="0" fontId="4" fillId="0" borderId="0">
      <alignment vertical="center"/>
    </xf>
    <xf numFmtId="0" fontId="61" fillId="0" borderId="0"/>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61" fillId="0" borderId="0">
      <alignment vertical="center"/>
    </xf>
    <xf numFmtId="0" fontId="61" fillId="0" borderId="0">
      <alignment vertical="center"/>
    </xf>
    <xf numFmtId="0" fontId="94" fillId="0" borderId="0">
      <alignment vertical="center"/>
    </xf>
    <xf numFmtId="0" fontId="94" fillId="0" borderId="0">
      <alignment vertical="center"/>
    </xf>
    <xf numFmtId="0" fontId="1" fillId="0" borderId="0"/>
    <xf numFmtId="0" fontId="4" fillId="0" borderId="0">
      <alignment vertical="center"/>
    </xf>
    <xf numFmtId="0" fontId="1" fillId="0" borderId="0"/>
    <xf numFmtId="0" fontId="4"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46" fillId="0" borderId="0">
      <alignment vertical="center"/>
    </xf>
    <xf numFmtId="0" fontId="4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6"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xf numFmtId="0" fontId="4" fillId="0" borderId="0">
      <alignment vertical="center"/>
    </xf>
    <xf numFmtId="0" fontId="48" fillId="0" borderId="0">
      <alignment vertical="center"/>
    </xf>
    <xf numFmtId="0" fontId="1" fillId="0" borderId="0"/>
    <xf numFmtId="0" fontId="48" fillId="0" borderId="0">
      <alignment vertical="center"/>
    </xf>
    <xf numFmtId="0" fontId="1" fillId="0" borderId="0">
      <alignment vertical="center"/>
    </xf>
    <xf numFmtId="0" fontId="1" fillId="0" borderId="0">
      <alignment vertical="center"/>
    </xf>
    <xf numFmtId="0" fontId="46" fillId="0" borderId="0">
      <alignment vertical="center"/>
    </xf>
    <xf numFmtId="0" fontId="46" fillId="0" borderId="0">
      <alignment vertical="center"/>
    </xf>
    <xf numFmtId="0" fontId="46" fillId="0" borderId="0">
      <alignment vertical="center"/>
    </xf>
    <xf numFmtId="0" fontId="95" fillId="0" borderId="0"/>
    <xf numFmtId="0" fontId="46" fillId="0" borderId="0">
      <alignment vertical="center"/>
    </xf>
    <xf numFmtId="0" fontId="1" fillId="0" borderId="0">
      <alignment vertical="center"/>
    </xf>
    <xf numFmtId="0" fontId="1" fillId="0" borderId="0">
      <alignment vertical="center"/>
    </xf>
    <xf numFmtId="0" fontId="46" fillId="0" borderId="0">
      <alignment vertical="center"/>
    </xf>
    <xf numFmtId="0" fontId="4" fillId="0" borderId="0"/>
    <xf numFmtId="0" fontId="4" fillId="0" borderId="0"/>
    <xf numFmtId="0" fontId="46" fillId="0" borderId="0">
      <alignment vertical="center"/>
    </xf>
    <xf numFmtId="0" fontId="46" fillId="0" borderId="0">
      <alignment vertical="center"/>
    </xf>
    <xf numFmtId="0" fontId="4" fillId="0" borderId="0"/>
    <xf numFmtId="0" fontId="4" fillId="0" borderId="0"/>
    <xf numFmtId="0" fontId="46" fillId="0" borderId="0">
      <alignment vertical="center"/>
    </xf>
    <xf numFmtId="0" fontId="46" fillId="0" borderId="0">
      <alignment vertical="center"/>
    </xf>
    <xf numFmtId="0" fontId="46" fillId="0" borderId="0">
      <alignment vertical="center"/>
    </xf>
    <xf numFmtId="0" fontId="4" fillId="0" borderId="0"/>
    <xf numFmtId="0" fontId="46" fillId="0" borderId="0">
      <alignment vertical="center"/>
    </xf>
    <xf numFmtId="0" fontId="4" fillId="0" borderId="0"/>
    <xf numFmtId="0" fontId="4" fillId="0" borderId="0"/>
    <xf numFmtId="0" fontId="4" fillId="0" borderId="0"/>
    <xf numFmtId="0" fontId="4" fillId="0" borderId="0"/>
    <xf numFmtId="0" fontId="4" fillId="0" borderId="0"/>
    <xf numFmtId="0" fontId="46" fillId="0" borderId="0">
      <alignment vertical="center"/>
    </xf>
    <xf numFmtId="0" fontId="46" fillId="0" borderId="0">
      <alignment vertical="center"/>
    </xf>
    <xf numFmtId="0" fontId="4" fillId="0" borderId="0"/>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8" fillId="0" borderId="0">
      <alignment vertical="center"/>
    </xf>
    <xf numFmtId="0" fontId="4" fillId="0" borderId="0">
      <alignment vertical="center"/>
    </xf>
    <xf numFmtId="0" fontId="1" fillId="0" borderId="0">
      <alignment vertical="center"/>
    </xf>
    <xf numFmtId="0" fontId="1" fillId="0" borderId="0">
      <alignment vertical="center"/>
    </xf>
    <xf numFmtId="0" fontId="46" fillId="0" borderId="0">
      <alignment vertical="center"/>
    </xf>
    <xf numFmtId="0" fontId="46" fillId="0" borderId="0">
      <alignment vertical="center"/>
    </xf>
    <xf numFmtId="0" fontId="1" fillId="0" borderId="0"/>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5" fillId="0" borderId="0"/>
    <xf numFmtId="0" fontId="95" fillId="0" borderId="0"/>
    <xf numFmtId="0" fontId="1" fillId="0" borderId="0"/>
    <xf numFmtId="49" fontId="61" fillId="0" borderId="0">
      <alignment vertical="top"/>
    </xf>
    <xf numFmtId="197" fontId="96" fillId="0" borderId="0"/>
    <xf numFmtId="197" fontId="96" fillId="0" borderId="0"/>
    <xf numFmtId="0" fontId="97" fillId="0" borderId="0"/>
    <xf numFmtId="0" fontId="84" fillId="0" borderId="0" applyNumberFormat="0" applyFont="0" applyBorder="0" applyAlignment="0" applyProtection="0"/>
    <xf numFmtId="0" fontId="84" fillId="37" borderId="0" applyNumberFormat="0" applyFont="0" applyBorder="0" applyAlignment="0" applyProtection="0"/>
    <xf numFmtId="0" fontId="40" fillId="4" borderId="0" applyNumberFormat="0" applyBorder="0" applyAlignment="0" applyProtection="0">
      <alignment vertical="center"/>
    </xf>
    <xf numFmtId="0" fontId="98" fillId="4" borderId="0" applyNumberFormat="0" applyBorder="0" applyAlignment="0" applyProtection="0">
      <alignment vertical="center"/>
    </xf>
    <xf numFmtId="0" fontId="40" fillId="4" borderId="0" applyNumberFormat="0" applyBorder="0" applyAlignment="0" applyProtection="0">
      <alignment vertical="center"/>
    </xf>
    <xf numFmtId="0" fontId="98" fillId="4" borderId="0" applyNumberFormat="0" applyBorder="0" applyAlignment="0" applyProtection="0">
      <alignment vertical="center"/>
    </xf>
    <xf numFmtId="0" fontId="98"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98" fillId="4" borderId="0" applyNumberFormat="0" applyBorder="0" applyAlignment="0" applyProtection="0">
      <alignment vertical="center"/>
    </xf>
    <xf numFmtId="0" fontId="98" fillId="4" borderId="0" applyNumberFormat="0" applyBorder="0" applyAlignment="0" applyProtection="0">
      <alignment vertical="center"/>
    </xf>
    <xf numFmtId="0" fontId="98" fillId="4" borderId="0" applyNumberFormat="0" applyBorder="0" applyAlignment="0" applyProtection="0">
      <alignment vertical="center"/>
    </xf>
    <xf numFmtId="0" fontId="98"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99" fillId="0" borderId="0"/>
    <xf numFmtId="0" fontId="1" fillId="0" borderId="0">
      <alignment vertical="center"/>
    </xf>
    <xf numFmtId="0" fontId="1" fillId="0" borderId="0"/>
  </cellStyleXfs>
  <cellXfs count="337">
    <xf numFmtId="0" fontId="0" fillId="0" borderId="0" xfId="0">
      <alignment vertical="center"/>
    </xf>
    <xf numFmtId="0" fontId="7" fillId="38" borderId="0" xfId="1052" applyFont="1" applyFill="1"/>
    <xf numFmtId="0" fontId="8" fillId="38" borderId="0" xfId="0" applyFont="1" applyFill="1" applyAlignment="1">
      <alignment horizontal="right" vertical="center"/>
    </xf>
    <xf numFmtId="0" fontId="7" fillId="38" borderId="23" xfId="1052" applyFont="1" applyFill="1" applyBorder="1"/>
    <xf numFmtId="178" fontId="18" fillId="0" borderId="6" xfId="0" applyNumberFormat="1" applyFont="1" applyFill="1" applyBorder="1" applyAlignment="1">
      <alignment horizontal="center" vertical="center"/>
    </xf>
    <xf numFmtId="0" fontId="19" fillId="0" borderId="10" xfId="1052" applyFont="1" applyFill="1" applyBorder="1" applyAlignment="1">
      <alignment vertical="center"/>
    </xf>
    <xf numFmtId="0" fontId="8" fillId="38" borderId="24" xfId="1052" applyFont="1" applyFill="1" applyBorder="1" applyAlignment="1">
      <alignment vertical="center" wrapText="1"/>
    </xf>
    <xf numFmtId="0" fontId="8" fillId="38" borderId="25" xfId="1052" applyFont="1" applyFill="1" applyBorder="1" applyAlignment="1">
      <alignment vertical="center" wrapText="1"/>
    </xf>
    <xf numFmtId="0" fontId="8" fillId="38" borderId="1" xfId="1052" applyFont="1" applyFill="1" applyBorder="1" applyAlignment="1">
      <alignment vertical="center" wrapText="1"/>
    </xf>
    <xf numFmtId="0" fontId="12" fillId="38" borderId="26" xfId="1052" applyFont="1" applyFill="1" applyBorder="1" applyAlignment="1"/>
    <xf numFmtId="0" fontId="12" fillId="38" borderId="27" xfId="1052" applyFont="1" applyFill="1" applyBorder="1" applyAlignment="1"/>
    <xf numFmtId="0" fontId="12" fillId="38" borderId="28" xfId="1052" applyFont="1" applyFill="1" applyBorder="1" applyAlignment="1"/>
    <xf numFmtId="0" fontId="13" fillId="38" borderId="24" xfId="1052" applyFont="1" applyFill="1" applyBorder="1" applyAlignment="1">
      <alignment vertical="center"/>
    </xf>
    <xf numFmtId="0" fontId="12" fillId="38" borderId="0" xfId="1052" applyFont="1" applyFill="1" applyAlignment="1">
      <alignment horizontal="right"/>
    </xf>
    <xf numFmtId="0" fontId="12" fillId="38" borderId="0" xfId="1052" applyFont="1" applyFill="1"/>
    <xf numFmtId="176" fontId="8" fillId="38" borderId="29" xfId="1052" applyNumberFormat="1" applyFont="1" applyFill="1" applyBorder="1" applyAlignment="1">
      <alignment vertical="center"/>
    </xf>
    <xf numFmtId="0" fontId="8" fillId="38" borderId="0" xfId="0" applyFont="1" applyFill="1">
      <alignment vertical="center"/>
    </xf>
    <xf numFmtId="0" fontId="21" fillId="38" borderId="0" xfId="0" applyFont="1" applyFill="1">
      <alignment vertical="center"/>
    </xf>
    <xf numFmtId="0" fontId="8" fillId="38" borderId="10" xfId="0" applyFont="1" applyFill="1" applyBorder="1">
      <alignment vertical="center"/>
    </xf>
    <xf numFmtId="0" fontId="8" fillId="38" borderId="22" xfId="0" applyFont="1" applyFill="1" applyBorder="1">
      <alignment vertical="center"/>
    </xf>
    <xf numFmtId="0" fontId="8" fillId="38" borderId="30" xfId="0" applyFont="1" applyFill="1" applyBorder="1">
      <alignment vertical="center"/>
    </xf>
    <xf numFmtId="0" fontId="8" fillId="38" borderId="31" xfId="0" applyFont="1" applyFill="1" applyBorder="1" applyAlignment="1">
      <alignment horizontal="center" vertical="center"/>
    </xf>
    <xf numFmtId="0" fontId="8" fillId="38" borderId="25" xfId="0" applyFont="1" applyFill="1" applyBorder="1" applyAlignment="1">
      <alignment horizontal="center" vertical="center"/>
    </xf>
    <xf numFmtId="0" fontId="8" fillId="38" borderId="32" xfId="0" applyFont="1" applyFill="1" applyBorder="1" applyAlignment="1">
      <alignment horizontal="center" vertical="center"/>
    </xf>
    <xf numFmtId="0" fontId="8" fillId="38" borderId="33" xfId="0" applyFont="1" applyFill="1" applyBorder="1" applyAlignment="1">
      <alignment horizontal="center" vertical="center"/>
    </xf>
    <xf numFmtId="0" fontId="8" fillId="38" borderId="34" xfId="0" applyFont="1" applyFill="1" applyBorder="1" applyAlignment="1">
      <alignment horizontal="center" vertical="center"/>
    </xf>
    <xf numFmtId="180" fontId="0" fillId="0" borderId="6" xfId="0" applyNumberFormat="1" applyFont="1" applyFill="1" applyBorder="1" applyAlignment="1">
      <alignment horizontal="right" vertical="center"/>
    </xf>
    <xf numFmtId="56" fontId="18" fillId="0" borderId="31" xfId="0" applyNumberFormat="1" applyFont="1" applyFill="1" applyBorder="1" applyAlignment="1">
      <alignment horizontal="left" vertical="center"/>
    </xf>
    <xf numFmtId="0" fontId="19" fillId="0" borderId="35" xfId="1052" applyFont="1" applyFill="1" applyBorder="1" applyAlignment="1">
      <alignment vertical="center"/>
    </xf>
    <xf numFmtId="177" fontId="0" fillId="0" borderId="6" xfId="0" applyNumberFormat="1" applyFont="1" applyFill="1" applyBorder="1">
      <alignment vertical="center"/>
    </xf>
    <xf numFmtId="56" fontId="103" fillId="0" borderId="31" xfId="0" applyNumberFormat="1" applyFont="1" applyFill="1" applyBorder="1" applyAlignment="1">
      <alignment horizontal="left" vertical="center"/>
    </xf>
    <xf numFmtId="0" fontId="0" fillId="18" borderId="36" xfId="0" applyFont="1" applyFill="1" applyBorder="1" applyAlignment="1">
      <alignment horizontal="center" vertical="center" wrapText="1"/>
    </xf>
    <xf numFmtId="0" fontId="19" fillId="0" borderId="35" xfId="1052" applyFont="1" applyFill="1" applyBorder="1" applyAlignment="1">
      <alignment horizontal="center" vertical="center" shrinkToFit="1"/>
    </xf>
    <xf numFmtId="0" fontId="100" fillId="0" borderId="0" xfId="0" applyFont="1" applyFill="1" applyAlignment="1">
      <alignment horizontal="left" vertical="center"/>
    </xf>
    <xf numFmtId="0" fontId="101" fillId="0" borderId="0" xfId="0" applyFont="1" applyFill="1" applyAlignment="1">
      <alignment horizontal="center"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Fill="1">
      <alignment vertical="center"/>
    </xf>
    <xf numFmtId="0" fontId="18" fillId="39" borderId="23" xfId="0" applyFont="1" applyFill="1" applyBorder="1" applyAlignment="1">
      <alignment horizontal="center" vertical="center"/>
    </xf>
    <xf numFmtId="0" fontId="18" fillId="40" borderId="23" xfId="0" applyFont="1" applyFill="1" applyBorder="1" applyAlignment="1">
      <alignment horizontal="center" vertical="center"/>
    </xf>
    <xf numFmtId="0" fontId="0" fillId="18" borderId="6" xfId="0" applyFont="1" applyFill="1" applyBorder="1" applyAlignment="1">
      <alignment horizontal="center" vertical="center" wrapText="1"/>
    </xf>
    <xf numFmtId="0" fontId="0" fillId="18" borderId="6" xfId="0" applyFont="1" applyFill="1" applyBorder="1" applyAlignment="1">
      <alignment horizontal="center" vertical="center"/>
    </xf>
    <xf numFmtId="0" fontId="0" fillId="0" borderId="0" xfId="0" applyFont="1" applyFill="1" applyAlignment="1">
      <alignment horizontal="center" vertical="center"/>
    </xf>
    <xf numFmtId="0" fontId="0" fillId="18" borderId="37" xfId="0" applyFont="1" applyFill="1" applyBorder="1" applyAlignment="1">
      <alignment horizontal="center" vertical="center"/>
    </xf>
    <xf numFmtId="0" fontId="0" fillId="18" borderId="38" xfId="0" applyFont="1" applyFill="1" applyBorder="1" applyAlignment="1">
      <alignment vertical="center" wrapText="1"/>
    </xf>
    <xf numFmtId="180" fontId="0" fillId="0" borderId="6" xfId="0" applyNumberFormat="1" applyFont="1" applyFill="1" applyBorder="1">
      <alignment vertical="center"/>
    </xf>
    <xf numFmtId="176" fontId="0" fillId="0" borderId="6" xfId="0" applyNumberFormat="1" applyFont="1" applyFill="1" applyBorder="1">
      <alignment vertical="center"/>
    </xf>
    <xf numFmtId="181" fontId="0" fillId="0" borderId="6" xfId="0" applyNumberFormat="1" applyFont="1" applyFill="1" applyBorder="1">
      <alignment vertical="center"/>
    </xf>
    <xf numFmtId="0" fontId="101" fillId="0" borderId="6" xfId="0" applyFont="1" applyFill="1" applyBorder="1" applyAlignment="1">
      <alignment horizontal="center" vertical="center"/>
    </xf>
    <xf numFmtId="38" fontId="0" fillId="0" borderId="6" xfId="743" applyFont="1" applyFill="1" applyBorder="1">
      <alignment vertical="center"/>
    </xf>
    <xf numFmtId="0" fontId="97" fillId="0" borderId="0" xfId="0" applyFont="1" applyFill="1" applyAlignment="1">
      <alignment horizontal="left" vertical="center"/>
    </xf>
    <xf numFmtId="0" fontId="80" fillId="38" borderId="0" xfId="1052" applyFont="1" applyFill="1" applyBorder="1" applyAlignment="1">
      <alignment horizontal="left" vertical="center" wrapText="1"/>
    </xf>
    <xf numFmtId="0" fontId="0" fillId="41" borderId="37" xfId="0" applyFont="1" applyFill="1" applyBorder="1" applyAlignment="1">
      <alignment horizontal="center" vertical="center" wrapText="1"/>
    </xf>
    <xf numFmtId="0" fontId="103" fillId="0" borderId="6" xfId="0" applyFont="1" applyFill="1" applyBorder="1" applyAlignment="1">
      <alignment horizontal="center" vertical="center"/>
    </xf>
    <xf numFmtId="0" fontId="104" fillId="0" borderId="10" xfId="1052" applyFont="1" applyFill="1" applyBorder="1" applyAlignment="1">
      <alignment vertical="center"/>
    </xf>
    <xf numFmtId="177" fontId="105" fillId="0" borderId="6" xfId="0" applyNumberFormat="1" applyFont="1" applyFill="1" applyBorder="1">
      <alignment vertical="center"/>
    </xf>
    <xf numFmtId="178" fontId="103" fillId="0" borderId="6" xfId="0" applyNumberFormat="1" applyFont="1" applyFill="1" applyBorder="1" applyAlignment="1">
      <alignment horizontal="center" vertical="center"/>
    </xf>
    <xf numFmtId="180" fontId="105" fillId="0" borderId="6" xfId="0" applyNumberFormat="1" applyFont="1" applyFill="1" applyBorder="1">
      <alignment vertical="center"/>
    </xf>
    <xf numFmtId="176" fontId="105" fillId="0" borderId="6" xfId="0" applyNumberFormat="1" applyFont="1" applyFill="1" applyBorder="1">
      <alignment vertical="center"/>
    </xf>
    <xf numFmtId="181" fontId="105" fillId="0" borderId="6" xfId="0" applyNumberFormat="1" applyFont="1" applyFill="1" applyBorder="1">
      <alignment vertical="center"/>
    </xf>
    <xf numFmtId="0" fontId="104" fillId="0" borderId="35" xfId="1052" applyFont="1" applyFill="1" applyBorder="1" applyAlignment="1">
      <alignment horizontal="center" vertical="center"/>
    </xf>
    <xf numFmtId="0" fontId="105" fillId="0" borderId="38" xfId="0" applyFont="1" applyFill="1" applyBorder="1">
      <alignment vertical="center"/>
    </xf>
    <xf numFmtId="0" fontId="105" fillId="0" borderId="0" xfId="0" applyFont="1" applyFill="1">
      <alignment vertical="center"/>
    </xf>
    <xf numFmtId="0" fontId="105" fillId="0" borderId="6" xfId="0" applyFont="1" applyFill="1" applyBorder="1">
      <alignment vertical="center"/>
    </xf>
    <xf numFmtId="0" fontId="105" fillId="0" borderId="10" xfId="0" applyFont="1" applyFill="1" applyBorder="1">
      <alignment vertical="center"/>
    </xf>
    <xf numFmtId="49" fontId="105" fillId="0" borderId="6" xfId="0" applyNumberFormat="1" applyFont="1" applyFill="1" applyBorder="1" applyAlignment="1">
      <alignment horizontal="center" vertical="center"/>
    </xf>
    <xf numFmtId="56" fontId="0" fillId="0" borderId="6" xfId="0" applyNumberFormat="1" applyFont="1" applyFill="1" applyBorder="1" applyAlignment="1">
      <alignment vertical="center" wrapText="1"/>
    </xf>
    <xf numFmtId="49" fontId="0" fillId="0" borderId="6" xfId="0" quotePrefix="1" applyNumberFormat="1" applyFont="1" applyFill="1" applyBorder="1" applyAlignment="1">
      <alignment horizontal="center" vertical="center"/>
    </xf>
    <xf numFmtId="0" fontId="0" fillId="0" borderId="6" xfId="0" applyFont="1" applyFill="1" applyBorder="1">
      <alignment vertical="center"/>
    </xf>
    <xf numFmtId="0" fontId="0" fillId="0" borderId="10" xfId="0" applyFont="1" applyFill="1" applyBorder="1">
      <alignment vertical="center"/>
    </xf>
    <xf numFmtId="179" fontId="0" fillId="0" borderId="6" xfId="0" applyNumberFormat="1" applyFont="1" applyFill="1" applyBorder="1" applyAlignment="1">
      <alignment vertical="center" wrapText="1"/>
    </xf>
    <xf numFmtId="179" fontId="0" fillId="0" borderId="6" xfId="0" applyNumberFormat="1" applyFont="1" applyFill="1" applyBorder="1" applyAlignment="1">
      <alignment vertical="center"/>
    </xf>
    <xf numFmtId="49" fontId="0" fillId="0" borderId="6" xfId="0" applyNumberFormat="1" applyFont="1" applyFill="1" applyBorder="1" applyAlignment="1">
      <alignment horizontal="center" vertical="center"/>
    </xf>
    <xf numFmtId="56" fontId="0" fillId="0" borderId="6" xfId="0" applyNumberFormat="1" applyFont="1" applyFill="1" applyBorder="1">
      <alignment vertical="center"/>
    </xf>
    <xf numFmtId="0" fontId="0" fillId="0" borderId="6" xfId="0" applyNumberFormat="1" applyFont="1" applyFill="1" applyBorder="1">
      <alignment vertical="center"/>
    </xf>
    <xf numFmtId="200" fontId="0" fillId="0" borderId="6" xfId="0" applyNumberFormat="1" applyFont="1" applyFill="1" applyBorder="1" applyAlignment="1">
      <alignment horizontal="center" vertical="center"/>
    </xf>
    <xf numFmtId="0" fontId="105" fillId="0" borderId="6" xfId="0" applyFont="1" applyFill="1" applyBorder="1" applyAlignment="1">
      <alignment horizontal="center" vertical="center"/>
    </xf>
    <xf numFmtId="0" fontId="0" fillId="0" borderId="6" xfId="0" applyFont="1" applyFill="1" applyBorder="1" applyAlignment="1">
      <alignment horizontal="center" vertical="center"/>
    </xf>
    <xf numFmtId="201" fontId="0" fillId="0" borderId="6" xfId="0" applyNumberFormat="1" applyFont="1" applyFill="1" applyBorder="1" applyAlignment="1">
      <alignment horizontal="center" vertical="center"/>
    </xf>
    <xf numFmtId="201" fontId="105" fillId="0" borderId="6" xfId="0" applyNumberFormat="1" applyFont="1" applyFill="1" applyBorder="1" applyAlignment="1">
      <alignment horizontal="center" vertical="center"/>
    </xf>
    <xf numFmtId="0" fontId="105" fillId="0" borderId="6" xfId="0" applyFont="1" applyFill="1" applyBorder="1" applyAlignment="1">
      <alignment vertical="center" shrinkToFit="1"/>
    </xf>
    <xf numFmtId="0" fontId="102" fillId="42" borderId="6" xfId="0" applyFont="1" applyFill="1" applyBorder="1" applyAlignment="1">
      <alignment horizontal="center" vertical="center" wrapText="1"/>
    </xf>
    <xf numFmtId="0" fontId="0" fillId="42" borderId="6" xfId="0" applyFont="1" applyFill="1" applyBorder="1" applyAlignment="1">
      <alignment horizontal="center" vertical="center" wrapText="1"/>
    </xf>
    <xf numFmtId="0" fontId="0" fillId="42" borderId="38" xfId="0" applyFont="1" applyFill="1" applyBorder="1" applyAlignment="1">
      <alignment vertical="center" wrapText="1"/>
    </xf>
    <xf numFmtId="0" fontId="0" fillId="42" borderId="6" xfId="0" applyFill="1" applyBorder="1" applyAlignment="1">
      <alignment horizontal="center" vertical="center" wrapText="1"/>
    </xf>
    <xf numFmtId="0" fontId="0" fillId="42" borderId="36" xfId="0" applyFont="1" applyFill="1" applyBorder="1" applyAlignment="1">
      <alignment horizontal="center" vertical="center" wrapText="1"/>
    </xf>
    <xf numFmtId="202" fontId="0" fillId="0" borderId="6" xfId="0" applyNumberFormat="1" applyFont="1" applyFill="1" applyBorder="1">
      <alignment vertical="center"/>
    </xf>
    <xf numFmtId="203" fontId="105" fillId="0" borderId="6" xfId="0" applyNumberFormat="1" applyFont="1" applyFill="1" applyBorder="1">
      <alignment vertical="center"/>
    </xf>
    <xf numFmtId="0" fontId="23" fillId="38" borderId="39" xfId="0" applyFont="1" applyFill="1" applyBorder="1" applyAlignment="1">
      <alignment horizontal="center" vertical="center" wrapText="1"/>
    </xf>
    <xf numFmtId="0" fontId="23" fillId="38" borderId="34" xfId="0" applyFont="1" applyFill="1" applyBorder="1" applyAlignment="1">
      <alignment horizontal="center" vertical="center" wrapText="1"/>
    </xf>
    <xf numFmtId="0" fontId="8" fillId="38" borderId="39" xfId="0" applyFont="1" applyFill="1" applyBorder="1" applyAlignment="1">
      <alignment horizontal="center" vertical="center"/>
    </xf>
    <xf numFmtId="0" fontId="8" fillId="38" borderId="40" xfId="0" applyFont="1" applyFill="1" applyBorder="1" applyAlignment="1">
      <alignment horizontal="center" vertical="center"/>
    </xf>
    <xf numFmtId="0" fontId="24" fillId="38" borderId="0" xfId="0" applyFont="1" applyFill="1" applyAlignment="1">
      <alignment horizontal="center" vertical="center"/>
    </xf>
    <xf numFmtId="0" fontId="8" fillId="38" borderId="35" xfId="0" applyFont="1" applyFill="1" applyBorder="1" applyAlignment="1">
      <alignment horizontal="center" vertical="center" wrapText="1"/>
    </xf>
    <xf numFmtId="0" fontId="8" fillId="38" borderId="31" xfId="0" applyFont="1" applyFill="1" applyBorder="1" applyAlignment="1">
      <alignment horizontal="center" vertical="center"/>
    </xf>
    <xf numFmtId="0" fontId="8" fillId="38" borderId="35" xfId="0" applyFont="1" applyFill="1" applyBorder="1" applyAlignment="1">
      <alignment horizontal="right" vertical="center"/>
    </xf>
    <xf numFmtId="0" fontId="8" fillId="38" borderId="4" xfId="0" applyFont="1" applyFill="1" applyBorder="1" applyAlignment="1">
      <alignment horizontal="right" vertical="center"/>
    </xf>
    <xf numFmtId="0" fontId="13" fillId="38" borderId="35" xfId="0" applyFont="1" applyFill="1" applyBorder="1" applyAlignment="1">
      <alignment horizontal="right" vertical="center"/>
    </xf>
    <xf numFmtId="0" fontId="13" fillId="38" borderId="4" xfId="0" applyFont="1" applyFill="1" applyBorder="1" applyAlignment="1">
      <alignment horizontal="right" vertical="center"/>
    </xf>
    <xf numFmtId="0" fontId="8" fillId="38" borderId="6" xfId="0" applyFont="1" applyFill="1" applyBorder="1" applyAlignment="1">
      <alignment horizontal="center" vertical="center"/>
    </xf>
    <xf numFmtId="0" fontId="9" fillId="38" borderId="41" xfId="0" applyFont="1" applyFill="1" applyBorder="1" applyAlignment="1">
      <alignment horizontal="center" vertical="center"/>
    </xf>
    <xf numFmtId="0" fontId="8" fillId="38" borderId="34" xfId="0" applyFont="1" applyFill="1" applyBorder="1" applyAlignment="1">
      <alignment horizontal="center" vertical="center"/>
    </xf>
    <xf numFmtId="0" fontId="5" fillId="38" borderId="42" xfId="0" applyFont="1" applyFill="1" applyBorder="1" applyAlignment="1">
      <alignment horizontal="center" vertical="center" wrapText="1"/>
    </xf>
    <xf numFmtId="0" fontId="5" fillId="38" borderId="42" xfId="0" applyFont="1" applyFill="1" applyBorder="1" applyAlignment="1">
      <alignment horizontal="center" vertical="center"/>
    </xf>
    <xf numFmtId="0" fontId="8" fillId="38" borderId="43" xfId="0" applyFont="1" applyFill="1" applyBorder="1" applyAlignment="1">
      <alignment horizontal="right" vertical="center"/>
    </xf>
    <xf numFmtId="0" fontId="8" fillId="38" borderId="29" xfId="0" applyFont="1" applyFill="1" applyBorder="1" applyAlignment="1">
      <alignment horizontal="right" vertical="center"/>
    </xf>
    <xf numFmtId="0" fontId="8" fillId="38" borderId="36" xfId="0" applyFont="1" applyFill="1" applyBorder="1" applyAlignment="1">
      <alignment horizontal="center" vertical="center" wrapText="1"/>
    </xf>
    <xf numFmtId="0" fontId="8" fillId="38" borderId="36" xfId="0" applyFont="1" applyFill="1" applyBorder="1" applyAlignment="1">
      <alignment horizontal="center" vertical="center"/>
    </xf>
    <xf numFmtId="0" fontId="8" fillId="38" borderId="44" xfId="0" applyFont="1" applyFill="1" applyBorder="1" applyAlignment="1">
      <alignment horizontal="right" vertical="center" wrapText="1"/>
    </xf>
    <xf numFmtId="0" fontId="8" fillId="38" borderId="45" xfId="0" applyFont="1" applyFill="1" applyBorder="1" applyAlignment="1">
      <alignment horizontal="right" vertical="center"/>
    </xf>
    <xf numFmtId="0" fontId="8" fillId="38" borderId="44" xfId="0" applyFont="1" applyFill="1" applyBorder="1" applyAlignment="1">
      <alignment horizontal="right" vertical="center"/>
    </xf>
    <xf numFmtId="0" fontId="8" fillId="38" borderId="38" xfId="0" applyFont="1" applyFill="1" applyBorder="1" applyAlignment="1">
      <alignment horizontal="center" vertical="center"/>
    </xf>
    <xf numFmtId="0" fontId="13" fillId="38" borderId="46" xfId="0" applyFont="1" applyFill="1" applyBorder="1" applyAlignment="1">
      <alignment horizontal="right" vertical="center"/>
    </xf>
    <xf numFmtId="0" fontId="13" fillId="38" borderId="24" xfId="0" applyFont="1" applyFill="1" applyBorder="1" applyAlignment="1">
      <alignment horizontal="right" vertical="center"/>
    </xf>
    <xf numFmtId="0" fontId="7" fillId="38" borderId="6" xfId="0" applyFont="1" applyFill="1" applyBorder="1" applyAlignment="1">
      <alignment horizontal="center" vertical="center"/>
    </xf>
    <xf numFmtId="0" fontId="8" fillId="38" borderId="37" xfId="0" applyFont="1" applyFill="1" applyBorder="1" applyAlignment="1">
      <alignment horizontal="center" vertical="center"/>
    </xf>
    <xf numFmtId="0" fontId="13" fillId="38" borderId="35" xfId="0" applyFont="1" applyFill="1" applyBorder="1" applyAlignment="1">
      <alignment horizontal="center" vertical="center"/>
    </xf>
    <xf numFmtId="0" fontId="13" fillId="38" borderId="4" xfId="0" applyFont="1" applyFill="1" applyBorder="1" applyAlignment="1">
      <alignment horizontal="center" vertical="center"/>
    </xf>
    <xf numFmtId="0" fontId="13" fillId="38" borderId="31" xfId="0" applyFont="1" applyFill="1" applyBorder="1" applyAlignment="1">
      <alignment horizontal="center" vertical="center"/>
    </xf>
    <xf numFmtId="0" fontId="23" fillId="38" borderId="10" xfId="0" applyFont="1" applyFill="1" applyBorder="1" applyAlignment="1">
      <alignment horizontal="center" vertical="center" wrapText="1"/>
    </xf>
    <xf numFmtId="0" fontId="23" fillId="38" borderId="47" xfId="0" applyFont="1" applyFill="1" applyBorder="1" applyAlignment="1">
      <alignment horizontal="center" vertical="center" wrapText="1"/>
    </xf>
    <xf numFmtId="0" fontId="13" fillId="38" borderId="38" xfId="0" applyFont="1" applyFill="1" applyBorder="1" applyAlignment="1">
      <alignment horizontal="center" vertical="center"/>
    </xf>
    <xf numFmtId="0" fontId="23" fillId="38" borderId="6" xfId="0" applyFont="1" applyFill="1" applyBorder="1" applyAlignment="1">
      <alignment horizontal="center" vertical="center" wrapText="1"/>
    </xf>
    <xf numFmtId="0" fontId="23" fillId="38" borderId="6" xfId="0" applyFont="1" applyFill="1" applyBorder="1" applyAlignment="1">
      <alignment horizontal="center" vertical="center"/>
    </xf>
    <xf numFmtId="0" fontId="13" fillId="38" borderId="6" xfId="0" applyFont="1" applyFill="1" applyBorder="1" applyAlignment="1">
      <alignment horizontal="center" vertical="center"/>
    </xf>
    <xf numFmtId="0" fontId="8" fillId="38" borderId="35" xfId="0" applyFont="1" applyFill="1" applyBorder="1" applyAlignment="1">
      <alignment horizontal="center" vertical="center"/>
    </xf>
    <xf numFmtId="0" fontId="8" fillId="38" borderId="4" xfId="0" applyFont="1" applyFill="1" applyBorder="1" applyAlignment="1">
      <alignment horizontal="center" vertical="center"/>
    </xf>
    <xf numFmtId="0" fontId="8" fillId="38" borderId="10" xfId="0" applyFont="1" applyFill="1" applyBorder="1" applyAlignment="1">
      <alignment horizontal="center" vertical="center" wrapText="1"/>
    </xf>
    <xf numFmtId="0" fontId="8" fillId="38" borderId="47" xfId="0" applyFont="1" applyFill="1" applyBorder="1" applyAlignment="1">
      <alignment horizontal="center" vertical="center"/>
    </xf>
    <xf numFmtId="0" fontId="8" fillId="38" borderId="22" xfId="0" applyFont="1" applyFill="1" applyBorder="1" applyAlignment="1">
      <alignment horizontal="center" vertical="center"/>
    </xf>
    <xf numFmtId="0" fontId="8" fillId="38" borderId="48" xfId="0" applyFont="1" applyFill="1" applyBorder="1" applyAlignment="1">
      <alignment horizontal="center" vertical="center"/>
    </xf>
    <xf numFmtId="0" fontId="8" fillId="38" borderId="30" xfId="0" applyFont="1" applyFill="1" applyBorder="1" applyAlignment="1">
      <alignment horizontal="center" vertical="center"/>
    </xf>
    <xf numFmtId="0" fontId="8" fillId="38" borderId="49" xfId="0" applyFont="1" applyFill="1" applyBorder="1" applyAlignment="1">
      <alignment horizontal="center" vertical="center"/>
    </xf>
    <xf numFmtId="0" fontId="13" fillId="38" borderId="50" xfId="0" applyFont="1" applyFill="1" applyBorder="1" applyAlignment="1">
      <alignment horizontal="left" vertical="center"/>
    </xf>
    <xf numFmtId="0" fontId="13" fillId="38" borderId="47" xfId="0" applyFont="1" applyFill="1" applyBorder="1" applyAlignment="1">
      <alignment horizontal="left" vertical="center"/>
    </xf>
    <xf numFmtId="0" fontId="13" fillId="38" borderId="0" xfId="0" applyFont="1" applyFill="1" applyBorder="1" applyAlignment="1">
      <alignment horizontal="left" vertical="center"/>
    </xf>
    <xf numFmtId="0" fontId="13" fillId="38" borderId="48" xfId="0" applyFont="1" applyFill="1" applyBorder="1" applyAlignment="1">
      <alignment horizontal="left" vertical="center"/>
    </xf>
    <xf numFmtId="0" fontId="8" fillId="38" borderId="0" xfId="0" applyFont="1" applyFill="1" applyBorder="1" applyAlignment="1">
      <alignment horizontal="left" vertical="center"/>
    </xf>
    <xf numFmtId="0" fontId="8" fillId="38" borderId="48" xfId="0" applyFont="1" applyFill="1" applyBorder="1" applyAlignment="1">
      <alignment horizontal="left" vertical="center"/>
    </xf>
    <xf numFmtId="0" fontId="13" fillId="38" borderId="23" xfId="0" applyFont="1" applyFill="1" applyBorder="1" applyAlignment="1">
      <alignment horizontal="left" vertical="center"/>
    </xf>
    <xf numFmtId="0" fontId="13" fillId="38" borderId="49" xfId="0" applyFont="1" applyFill="1" applyBorder="1" applyAlignment="1">
      <alignment horizontal="left" vertical="center"/>
    </xf>
    <xf numFmtId="0" fontId="25" fillId="38" borderId="0" xfId="0" applyFont="1" applyFill="1" applyAlignment="1">
      <alignment horizontal="right" vertical="center"/>
    </xf>
    <xf numFmtId="0" fontId="22" fillId="38" borderId="0" xfId="0" applyFont="1" applyFill="1" applyAlignment="1">
      <alignment horizontal="center"/>
    </xf>
    <xf numFmtId="0" fontId="8" fillId="38" borderId="0" xfId="0" applyFont="1" applyFill="1" applyAlignment="1">
      <alignment horizontal="left" vertical="center" wrapText="1"/>
    </xf>
    <xf numFmtId="0" fontId="8" fillId="38" borderId="10" xfId="0" applyFont="1" applyFill="1" applyBorder="1" applyAlignment="1">
      <alignment horizontal="center" vertical="center"/>
    </xf>
    <xf numFmtId="0" fontId="8" fillId="38" borderId="50" xfId="0" applyFont="1" applyFill="1" applyBorder="1" applyAlignment="1">
      <alignment horizontal="center" vertical="center"/>
    </xf>
    <xf numFmtId="0" fontId="8" fillId="38" borderId="0" xfId="0" applyFont="1" applyFill="1" applyBorder="1" applyAlignment="1">
      <alignment horizontal="center" vertical="center"/>
    </xf>
    <xf numFmtId="0" fontId="8" fillId="38" borderId="23" xfId="0" applyFont="1" applyFill="1" applyBorder="1" applyAlignment="1">
      <alignment horizontal="left" vertical="center"/>
    </xf>
    <xf numFmtId="0" fontId="8" fillId="38" borderId="49" xfId="0" applyFont="1" applyFill="1" applyBorder="1" applyAlignment="1">
      <alignment horizontal="left" vertical="center"/>
    </xf>
    <xf numFmtId="0" fontId="0" fillId="18" borderId="35" xfId="0" applyFont="1" applyFill="1" applyBorder="1" applyAlignment="1">
      <alignment horizontal="center" vertical="center"/>
    </xf>
    <xf numFmtId="0" fontId="0" fillId="18" borderId="4" xfId="0" applyFont="1" applyFill="1" applyBorder="1" applyAlignment="1">
      <alignment horizontal="center" vertical="center"/>
    </xf>
    <xf numFmtId="0" fontId="0" fillId="41" borderId="35" xfId="0" applyFont="1" applyFill="1" applyBorder="1" applyAlignment="1">
      <alignment horizontal="center" vertical="center" wrapText="1"/>
    </xf>
    <xf numFmtId="0" fontId="0" fillId="18" borderId="4" xfId="0" applyFont="1" applyFill="1" applyBorder="1" applyAlignment="1">
      <alignment horizontal="center" vertical="center" wrapText="1"/>
    </xf>
    <xf numFmtId="0" fontId="0" fillId="18" borderId="38" xfId="0" applyFont="1" applyFill="1" applyBorder="1" applyAlignment="1">
      <alignment horizontal="center" vertical="center" wrapText="1"/>
    </xf>
    <xf numFmtId="0" fontId="0" fillId="41" borderId="37" xfId="0" applyFont="1" applyFill="1" applyBorder="1" applyAlignment="1">
      <alignment horizontal="center" vertical="center" wrapText="1"/>
    </xf>
    <xf numFmtId="0" fontId="100" fillId="41" borderId="38" xfId="0" applyFont="1" applyFill="1" applyBorder="1" applyAlignment="1">
      <alignment horizontal="left" vertical="center" wrapText="1"/>
    </xf>
    <xf numFmtId="0" fontId="100" fillId="41" borderId="37" xfId="0" applyFont="1" applyFill="1" applyBorder="1" applyAlignment="1">
      <alignment horizontal="left" vertical="center" wrapText="1"/>
    </xf>
    <xf numFmtId="0" fontId="0" fillId="42" borderId="35" xfId="0" applyFill="1" applyBorder="1" applyAlignment="1">
      <alignment horizontal="center" vertical="center"/>
    </xf>
    <xf numFmtId="0" fontId="0" fillId="42" borderId="4" xfId="0" applyFont="1" applyFill="1" applyBorder="1" applyAlignment="1">
      <alignment horizontal="center" vertical="center"/>
    </xf>
    <xf numFmtId="0" fontId="0" fillId="42" borderId="31" xfId="0" applyFont="1" applyFill="1" applyBorder="1" applyAlignment="1">
      <alignment horizontal="center" vertical="center"/>
    </xf>
    <xf numFmtId="0" fontId="0" fillId="18" borderId="31" xfId="0" applyFont="1" applyFill="1" applyBorder="1" applyAlignment="1">
      <alignment horizontal="center" vertical="center"/>
    </xf>
    <xf numFmtId="0" fontId="101" fillId="18" borderId="6" xfId="0" applyFont="1" applyFill="1" applyBorder="1" applyAlignment="1">
      <alignment horizontal="center" vertical="center"/>
    </xf>
    <xf numFmtId="0" fontId="0" fillId="18" borderId="6" xfId="0" applyFont="1" applyFill="1" applyBorder="1" applyAlignment="1">
      <alignment horizontal="center" vertical="center" wrapText="1"/>
    </xf>
    <xf numFmtId="0" fontId="0" fillId="18" borderId="6" xfId="0" applyFont="1" applyFill="1" applyBorder="1" applyAlignment="1">
      <alignment horizontal="center" vertical="center"/>
    </xf>
    <xf numFmtId="0" fontId="0" fillId="18" borderId="36" xfId="0" applyFont="1" applyFill="1" applyBorder="1" applyAlignment="1">
      <alignment horizontal="center" vertical="center" wrapText="1"/>
    </xf>
    <xf numFmtId="0" fontId="0" fillId="41" borderId="31" xfId="0" applyFont="1" applyFill="1" applyBorder="1" applyAlignment="1">
      <alignment horizontal="center" vertical="center" wrapText="1"/>
    </xf>
    <xf numFmtId="0" fontId="0" fillId="42" borderId="35" xfId="0" applyFill="1" applyBorder="1" applyAlignment="1">
      <alignment horizontal="center" vertical="center" wrapText="1"/>
    </xf>
    <xf numFmtId="0" fontId="0" fillId="42" borderId="4" xfId="0" applyFont="1" applyFill="1" applyBorder="1" applyAlignment="1">
      <alignment horizontal="center" vertical="center" wrapText="1"/>
    </xf>
    <xf numFmtId="0" fontId="7" fillId="38" borderId="39" xfId="1052" applyFont="1" applyFill="1" applyBorder="1" applyAlignment="1">
      <alignment horizontal="left"/>
    </xf>
    <xf numFmtId="0" fontId="7" fillId="38" borderId="40" xfId="1052" applyFont="1" applyFill="1" applyBorder="1" applyAlignment="1">
      <alignment horizontal="left"/>
    </xf>
    <xf numFmtId="0" fontId="7" fillId="38" borderId="34" xfId="1052" applyFont="1" applyFill="1" applyBorder="1" applyAlignment="1">
      <alignment horizontal="left"/>
    </xf>
    <xf numFmtId="0" fontId="9" fillId="38" borderId="50" xfId="1052" applyFont="1" applyFill="1" applyBorder="1" applyAlignment="1">
      <alignment horizontal="left" vertical="center" wrapText="1"/>
    </xf>
    <xf numFmtId="0" fontId="9" fillId="38" borderId="0" xfId="1052" applyFont="1" applyFill="1" applyBorder="1" applyAlignment="1">
      <alignment horizontal="left" vertical="center" wrapText="1"/>
    </xf>
    <xf numFmtId="0" fontId="7" fillId="38" borderId="10" xfId="1052" applyFont="1" applyFill="1" applyBorder="1" applyAlignment="1">
      <alignment horizontal="center" vertical="center" wrapText="1" shrinkToFit="1"/>
    </xf>
    <xf numFmtId="0" fontId="7" fillId="38" borderId="50" xfId="1052" applyFont="1" applyFill="1" applyBorder="1" applyAlignment="1">
      <alignment horizontal="center" vertical="center" shrinkToFit="1"/>
    </xf>
    <xf numFmtId="0" fontId="7" fillId="38" borderId="47" xfId="1052" applyFont="1" applyFill="1" applyBorder="1" applyAlignment="1">
      <alignment horizontal="center" vertical="center" shrinkToFit="1"/>
    </xf>
    <xf numFmtId="0" fontId="7" fillId="38" borderId="30" xfId="1052" applyFont="1" applyFill="1" applyBorder="1" applyAlignment="1">
      <alignment horizontal="center" vertical="center" shrinkToFit="1"/>
    </xf>
    <xf numFmtId="0" fontId="7" fillId="38" borderId="23" xfId="1052" applyFont="1" applyFill="1" applyBorder="1" applyAlignment="1">
      <alignment horizontal="center" vertical="center" shrinkToFit="1"/>
    </xf>
    <xf numFmtId="0" fontId="7" fillId="38" borderId="49" xfId="1052" applyFont="1" applyFill="1" applyBorder="1" applyAlignment="1">
      <alignment horizontal="center" vertical="center" shrinkToFit="1"/>
    </xf>
    <xf numFmtId="0" fontId="8" fillId="38" borderId="46" xfId="1052" applyFont="1" applyFill="1" applyBorder="1" applyAlignment="1">
      <alignment horizontal="center" vertical="center" wrapText="1"/>
    </xf>
    <xf numFmtId="0" fontId="8" fillId="38" borderId="24" xfId="1052" applyFont="1" applyFill="1" applyBorder="1" applyAlignment="1">
      <alignment horizontal="center" vertical="center" wrapText="1"/>
    </xf>
    <xf numFmtId="0" fontId="8" fillId="38" borderId="1" xfId="1052" applyFont="1" applyFill="1" applyBorder="1" applyAlignment="1">
      <alignment horizontal="center" vertical="center" wrapText="1"/>
    </xf>
    <xf numFmtId="0" fontId="8" fillId="38" borderId="51" xfId="1052" applyFont="1" applyFill="1" applyBorder="1" applyAlignment="1">
      <alignment horizontal="center" vertical="center" wrapText="1"/>
    </xf>
    <xf numFmtId="0" fontId="8" fillId="38" borderId="39" xfId="1052" applyFont="1" applyFill="1" applyBorder="1" applyAlignment="1">
      <alignment horizontal="center" vertical="center" wrapText="1"/>
    </xf>
    <xf numFmtId="0" fontId="8" fillId="38" borderId="40" xfId="1052" applyFont="1" applyFill="1" applyBorder="1" applyAlignment="1">
      <alignment horizontal="center" vertical="center" wrapText="1"/>
    </xf>
    <xf numFmtId="0" fontId="8" fillId="38" borderId="52" xfId="1052" applyFont="1" applyFill="1" applyBorder="1" applyAlignment="1">
      <alignment horizontal="center" vertical="center" wrapText="1"/>
    </xf>
    <xf numFmtId="0" fontId="12" fillId="38" borderId="53" xfId="1052" applyFont="1" applyFill="1" applyBorder="1" applyAlignment="1">
      <alignment horizontal="center" vertical="center"/>
    </xf>
    <xf numFmtId="0" fontId="12" fillId="38" borderId="40" xfId="1052" applyFont="1" applyFill="1" applyBorder="1" applyAlignment="1">
      <alignment horizontal="center" vertical="center"/>
    </xf>
    <xf numFmtId="0" fontId="12" fillId="38" borderId="34" xfId="1052" applyFont="1" applyFill="1" applyBorder="1" applyAlignment="1">
      <alignment horizontal="center" vertical="center"/>
    </xf>
    <xf numFmtId="0" fontId="7" fillId="38" borderId="10" xfId="1052" applyFont="1" applyFill="1" applyBorder="1" applyAlignment="1">
      <alignment horizontal="center" vertical="center" shrinkToFit="1"/>
    </xf>
    <xf numFmtId="0" fontId="7" fillId="38" borderId="22" xfId="1052" applyFont="1" applyFill="1" applyBorder="1" applyAlignment="1">
      <alignment horizontal="center" vertical="center" shrinkToFit="1"/>
    </xf>
    <xf numFmtId="0" fontId="7" fillId="38" borderId="0" xfId="1052" applyFont="1" applyFill="1" applyBorder="1" applyAlignment="1">
      <alignment horizontal="center" vertical="center" shrinkToFit="1"/>
    </xf>
    <xf numFmtId="0" fontId="7" fillId="38" borderId="48" xfId="1052" applyFont="1" applyFill="1" applyBorder="1" applyAlignment="1">
      <alignment horizontal="center" vertical="center" shrinkToFit="1"/>
    </xf>
    <xf numFmtId="0" fontId="20" fillId="38" borderId="46" xfId="1052" applyFont="1" applyFill="1" applyBorder="1" applyAlignment="1">
      <alignment horizontal="left"/>
    </xf>
    <xf numFmtId="0" fontId="20" fillId="38" borderId="24" xfId="1052" applyFont="1" applyFill="1" applyBorder="1" applyAlignment="1">
      <alignment horizontal="left"/>
    </xf>
    <xf numFmtId="0" fontId="20" fillId="38" borderId="25" xfId="1052" applyFont="1" applyFill="1" applyBorder="1" applyAlignment="1">
      <alignment horizontal="left"/>
    </xf>
    <xf numFmtId="0" fontId="9" fillId="38" borderId="43" xfId="1052" applyFont="1" applyFill="1" applyBorder="1" applyAlignment="1">
      <alignment horizontal="center"/>
    </xf>
    <xf numFmtId="0" fontId="9" fillId="38" borderId="29" xfId="1052" applyFont="1" applyFill="1" applyBorder="1" applyAlignment="1">
      <alignment horizontal="center"/>
    </xf>
    <xf numFmtId="0" fontId="9" fillId="38" borderId="32" xfId="1052" applyFont="1" applyFill="1" applyBorder="1" applyAlignment="1">
      <alignment horizontal="center"/>
    </xf>
    <xf numFmtId="0" fontId="7" fillId="38" borderId="43" xfId="1052" applyFont="1" applyFill="1" applyBorder="1" applyAlignment="1">
      <alignment horizontal="left"/>
    </xf>
    <xf numFmtId="0" fontId="7" fillId="38" borderId="29" xfId="1052" applyFont="1" applyFill="1" applyBorder="1" applyAlignment="1">
      <alignment horizontal="left"/>
    </xf>
    <xf numFmtId="0" fontId="7" fillId="38" borderId="32" xfId="1052" applyFont="1" applyFill="1" applyBorder="1" applyAlignment="1">
      <alignment horizontal="left"/>
    </xf>
    <xf numFmtId="0" fontId="7" fillId="38" borderId="35" xfId="1052" applyFont="1" applyFill="1" applyBorder="1" applyAlignment="1">
      <alignment horizontal="center" vertical="center" wrapText="1" shrinkToFit="1"/>
    </xf>
    <xf numFmtId="0" fontId="7" fillId="38" borderId="4" xfId="1052" applyFont="1" applyFill="1" applyBorder="1" applyAlignment="1">
      <alignment horizontal="center" vertical="center" wrapText="1" shrinkToFit="1"/>
    </xf>
    <xf numFmtId="0" fontId="7" fillId="38" borderId="31" xfId="1052" applyFont="1" applyFill="1" applyBorder="1" applyAlignment="1">
      <alignment horizontal="center" vertical="center" wrapText="1" shrinkToFit="1"/>
    </xf>
    <xf numFmtId="0" fontId="7" fillId="38" borderId="46" xfId="1052" applyFont="1" applyFill="1" applyBorder="1" applyAlignment="1">
      <alignment horizontal="right" vertical="center"/>
    </xf>
    <xf numFmtId="0" fontId="7" fillId="38" borderId="24" xfId="1052" applyFont="1" applyFill="1" applyBorder="1" applyAlignment="1">
      <alignment horizontal="right" vertical="center"/>
    </xf>
    <xf numFmtId="176" fontId="12" fillId="38" borderId="24" xfId="1052" applyNumberFormat="1" applyFont="1" applyFill="1" applyBorder="1" applyAlignment="1">
      <alignment horizontal="center" vertical="center"/>
    </xf>
    <xf numFmtId="0" fontId="7" fillId="38" borderId="24" xfId="1052" applyFont="1" applyFill="1" applyBorder="1" applyAlignment="1">
      <alignment horizontal="left" vertical="center"/>
    </xf>
    <xf numFmtId="0" fontId="7" fillId="38" borderId="25" xfId="1052" applyFont="1" applyFill="1" applyBorder="1" applyAlignment="1">
      <alignment horizontal="left" vertical="center"/>
    </xf>
    <xf numFmtId="176" fontId="12" fillId="38" borderId="4" xfId="1052" applyNumberFormat="1" applyFont="1" applyFill="1" applyBorder="1" applyAlignment="1">
      <alignment horizontal="center" vertical="center"/>
    </xf>
    <xf numFmtId="0" fontId="7" fillId="38" borderId="50" xfId="1052" applyFont="1" applyFill="1" applyBorder="1" applyAlignment="1">
      <alignment wrapText="1" shrinkToFit="1"/>
    </xf>
    <xf numFmtId="0" fontId="7" fillId="38" borderId="47" xfId="1052" applyFont="1" applyFill="1" applyBorder="1" applyAlignment="1">
      <alignment wrapText="1" shrinkToFit="1"/>
    </xf>
    <xf numFmtId="0" fontId="7" fillId="38" borderId="30" xfId="1052" applyFont="1" applyFill="1" applyBorder="1" applyAlignment="1">
      <alignment wrapText="1" shrinkToFit="1"/>
    </xf>
    <xf numFmtId="0" fontId="7" fillId="38" borderId="23" xfId="1052" applyFont="1" applyFill="1" applyBorder="1" applyAlignment="1">
      <alignment wrapText="1" shrinkToFit="1"/>
    </xf>
    <xf numFmtId="0" fontId="7" fillId="38" borderId="49" xfId="1052" applyFont="1" applyFill="1" applyBorder="1" applyAlignment="1">
      <alignment wrapText="1" shrinkToFit="1"/>
    </xf>
    <xf numFmtId="0" fontId="12" fillId="38" borderId="35" xfId="1052" applyFont="1" applyFill="1" applyBorder="1" applyAlignment="1">
      <alignment horizontal="center" vertical="center"/>
    </xf>
    <xf numFmtId="0" fontId="12" fillId="38" borderId="4" xfId="1052" applyFont="1" applyFill="1" applyBorder="1" applyAlignment="1">
      <alignment horizontal="center" vertical="center"/>
    </xf>
    <xf numFmtId="0" fontId="12" fillId="38" borderId="31" xfId="1052" applyFont="1" applyFill="1" applyBorder="1" applyAlignment="1">
      <alignment horizontal="center" vertical="center"/>
    </xf>
    <xf numFmtId="0" fontId="7" fillId="38" borderId="35" xfId="1052" applyFont="1" applyFill="1" applyBorder="1" applyAlignment="1">
      <alignment horizontal="center" vertical="center" shrinkToFit="1"/>
    </xf>
    <xf numFmtId="0" fontId="7" fillId="38" borderId="4" xfId="1052" applyFont="1" applyFill="1" applyBorder="1" applyAlignment="1">
      <alignment horizontal="center" vertical="center" shrinkToFit="1"/>
    </xf>
    <xf numFmtId="0" fontId="7" fillId="38" borderId="31" xfId="1052" applyFont="1" applyFill="1" applyBorder="1" applyAlignment="1">
      <alignment horizontal="center" vertical="center" shrinkToFit="1"/>
    </xf>
    <xf numFmtId="0" fontId="7" fillId="38" borderId="4" xfId="1052" applyFont="1" applyFill="1" applyBorder="1" applyAlignment="1">
      <alignment horizontal="left" vertical="center"/>
    </xf>
    <xf numFmtId="0" fontId="7" fillId="38" borderId="31" xfId="1052" applyFont="1" applyFill="1" applyBorder="1" applyAlignment="1">
      <alignment horizontal="left" vertical="center"/>
    </xf>
    <xf numFmtId="0" fontId="7" fillId="38" borderId="35" xfId="1052" applyFont="1" applyFill="1" applyBorder="1" applyAlignment="1">
      <alignment horizontal="right" vertical="center"/>
    </xf>
    <xf numFmtId="0" fontId="7" fillId="38" borderId="4" xfId="1052" applyFont="1" applyFill="1" applyBorder="1" applyAlignment="1">
      <alignment horizontal="right" vertical="center"/>
    </xf>
    <xf numFmtId="176" fontId="7" fillId="38" borderId="4" xfId="1052" applyNumberFormat="1" applyFont="1" applyFill="1" applyBorder="1" applyAlignment="1">
      <alignment horizontal="center" vertical="center"/>
    </xf>
    <xf numFmtId="0" fontId="7" fillId="38" borderId="54" xfId="1052" applyFont="1" applyFill="1" applyBorder="1" applyAlignment="1">
      <alignment vertical="center" shrinkToFit="1"/>
    </xf>
    <xf numFmtId="0" fontId="7" fillId="38" borderId="45" xfId="1052" applyFont="1" applyFill="1" applyBorder="1" applyAlignment="1">
      <alignment vertical="center" shrinkToFit="1"/>
    </xf>
    <xf numFmtId="0" fontId="7" fillId="38" borderId="33" xfId="1052" applyFont="1" applyFill="1" applyBorder="1" applyAlignment="1">
      <alignment vertical="center" shrinkToFit="1"/>
    </xf>
    <xf numFmtId="0" fontId="7" fillId="38" borderId="44" xfId="1052" applyFont="1" applyFill="1" applyBorder="1" applyAlignment="1">
      <alignment horizontal="right" vertical="center"/>
    </xf>
    <xf numFmtId="0" fontId="7" fillId="38" borderId="45" xfId="1052" applyFont="1" applyFill="1" applyBorder="1" applyAlignment="1">
      <alignment horizontal="right" vertical="center"/>
    </xf>
    <xf numFmtId="176" fontId="7" fillId="38" borderId="45" xfId="1052" applyNumberFormat="1" applyFont="1" applyFill="1" applyBorder="1" applyAlignment="1">
      <alignment horizontal="center" vertical="center"/>
    </xf>
    <xf numFmtId="0" fontId="7" fillId="38" borderId="45" xfId="1052" applyFont="1" applyFill="1" applyBorder="1" applyAlignment="1">
      <alignment horizontal="left" vertical="center"/>
    </xf>
    <xf numFmtId="0" fontId="7" fillId="38" borderId="33" xfId="1052" applyFont="1" applyFill="1" applyBorder="1" applyAlignment="1">
      <alignment horizontal="left" vertical="center"/>
    </xf>
    <xf numFmtId="0" fontId="7" fillId="38" borderId="39" xfId="1052" applyFont="1" applyFill="1" applyBorder="1" applyAlignment="1">
      <alignment horizontal="right" vertical="center"/>
    </xf>
    <xf numFmtId="0" fontId="7" fillId="38" borderId="40" xfId="1052" applyFont="1" applyFill="1" applyBorder="1" applyAlignment="1">
      <alignment horizontal="right" vertical="center"/>
    </xf>
    <xf numFmtId="0" fontId="7" fillId="38" borderId="50" xfId="1052" applyFont="1" applyFill="1" applyBorder="1" applyAlignment="1">
      <alignment horizontal="left" vertical="center"/>
    </xf>
    <xf numFmtId="0" fontId="7" fillId="38" borderId="47" xfId="1052" applyFont="1" applyFill="1" applyBorder="1" applyAlignment="1">
      <alignment horizontal="left" vertical="center"/>
    </xf>
    <xf numFmtId="0" fontId="7" fillId="38" borderId="53" xfId="1052" applyFont="1" applyFill="1" applyBorder="1" applyAlignment="1">
      <alignment vertical="center" shrinkToFit="1"/>
    </xf>
    <xf numFmtId="0" fontId="7" fillId="38" borderId="40" xfId="1052" applyFont="1" applyFill="1" applyBorder="1" applyAlignment="1">
      <alignment vertical="center" shrinkToFit="1"/>
    </xf>
    <xf numFmtId="0" fontId="7" fillId="38" borderId="34" xfId="1052" applyFont="1" applyFill="1" applyBorder="1" applyAlignment="1">
      <alignment vertical="center" shrinkToFit="1"/>
    </xf>
    <xf numFmtId="0" fontId="7" fillId="38" borderId="50" xfId="1052" applyFont="1" applyFill="1" applyBorder="1" applyAlignment="1">
      <alignment horizontal="center" vertical="center" wrapText="1" shrinkToFit="1"/>
    </xf>
    <xf numFmtId="0" fontId="7" fillId="38" borderId="22" xfId="1052" applyFont="1" applyFill="1" applyBorder="1" applyAlignment="1">
      <alignment horizontal="center" vertical="center" wrapText="1" shrinkToFit="1"/>
    </xf>
    <xf numFmtId="0" fontId="7" fillId="38" borderId="0" xfId="1052" applyFont="1" applyFill="1" applyBorder="1" applyAlignment="1">
      <alignment horizontal="center" vertical="center" wrapText="1" shrinkToFit="1"/>
    </xf>
    <xf numFmtId="0" fontId="7" fillId="38" borderId="30" xfId="1052" applyFont="1" applyFill="1" applyBorder="1" applyAlignment="1">
      <alignment horizontal="center" vertical="center" wrapText="1" shrinkToFit="1"/>
    </xf>
    <xf numFmtId="0" fontId="7" fillId="38" borderId="23" xfId="1052" applyFont="1" applyFill="1" applyBorder="1" applyAlignment="1">
      <alignment horizontal="center" vertical="center" wrapText="1" shrinkToFit="1"/>
    </xf>
    <xf numFmtId="176" fontId="7" fillId="38" borderId="40" xfId="1052" applyNumberFormat="1" applyFont="1" applyFill="1" applyBorder="1" applyAlignment="1">
      <alignment horizontal="center" vertical="center"/>
    </xf>
    <xf numFmtId="0" fontId="7" fillId="38" borderId="40" xfId="1052" applyFont="1" applyFill="1" applyBorder="1" applyAlignment="1">
      <alignment horizontal="left" vertical="center"/>
    </xf>
    <xf numFmtId="0" fontId="7" fillId="38" borderId="34" xfId="1052" applyFont="1" applyFill="1" applyBorder="1" applyAlignment="1">
      <alignment horizontal="left" vertical="center"/>
    </xf>
    <xf numFmtId="0" fontId="7" fillId="38" borderId="29" xfId="1052" applyFont="1" applyFill="1" applyBorder="1" applyAlignment="1">
      <alignment horizontal="left" vertical="center"/>
    </xf>
    <xf numFmtId="0" fontId="7" fillId="38" borderId="32" xfId="1052" applyFont="1" applyFill="1" applyBorder="1" applyAlignment="1">
      <alignment horizontal="left" vertical="center"/>
    </xf>
    <xf numFmtId="176" fontId="12" fillId="38" borderId="40" xfId="1052" applyNumberFormat="1" applyFont="1" applyFill="1" applyBorder="1" applyAlignment="1">
      <alignment horizontal="center" vertical="center"/>
    </xf>
    <xf numFmtId="0" fontId="7" fillId="38" borderId="55" xfId="1052" applyFont="1" applyFill="1" applyBorder="1" applyAlignment="1">
      <alignment vertical="center" shrinkToFit="1"/>
    </xf>
    <xf numFmtId="0" fontId="7" fillId="38" borderId="50" xfId="1052" applyFont="1" applyFill="1" applyBorder="1" applyAlignment="1">
      <alignment vertical="center" shrinkToFit="1"/>
    </xf>
    <xf numFmtId="0" fontId="7" fillId="38" borderId="47" xfId="1052" applyFont="1" applyFill="1" applyBorder="1" applyAlignment="1">
      <alignment vertical="center" shrinkToFit="1"/>
    </xf>
    <xf numFmtId="176" fontId="12" fillId="38" borderId="45" xfId="1052" applyNumberFormat="1" applyFont="1" applyFill="1" applyBorder="1" applyAlignment="1">
      <alignment horizontal="center" vertical="center"/>
    </xf>
    <xf numFmtId="176" fontId="7" fillId="38" borderId="24" xfId="1052" applyNumberFormat="1" applyFont="1" applyFill="1" applyBorder="1" applyAlignment="1">
      <alignment horizontal="center" vertical="center"/>
    </xf>
    <xf numFmtId="0" fontId="7" fillId="38" borderId="56" xfId="1052" applyFont="1" applyFill="1" applyBorder="1" applyAlignment="1">
      <alignment horizontal="center" vertical="center" wrapText="1" shrinkToFit="1"/>
    </xf>
    <xf numFmtId="0" fontId="7" fillId="38" borderId="57" xfId="1052" applyFont="1" applyFill="1" applyBorder="1" applyAlignment="1">
      <alignment horizontal="center" vertical="center" wrapText="1" shrinkToFit="1"/>
    </xf>
    <xf numFmtId="0" fontId="7" fillId="38" borderId="29" xfId="1052" applyFont="1" applyFill="1" applyBorder="1" applyAlignment="1">
      <alignment horizontal="center" vertical="center"/>
    </xf>
    <xf numFmtId="0" fontId="7" fillId="38" borderId="32" xfId="1052" applyFont="1" applyFill="1" applyBorder="1" applyAlignment="1">
      <alignment horizontal="center" vertical="center"/>
    </xf>
    <xf numFmtId="0" fontId="7" fillId="38" borderId="43" xfId="1052" applyFont="1" applyFill="1" applyBorder="1" applyAlignment="1">
      <alignment horizontal="right" vertical="center"/>
    </xf>
    <xf numFmtId="0" fontId="7" fillId="38" borderId="29" xfId="1052" applyFont="1" applyFill="1" applyBorder="1" applyAlignment="1">
      <alignment horizontal="right" vertical="center"/>
    </xf>
    <xf numFmtId="176" fontId="12" fillId="38" borderId="29" xfId="1052" applyNumberFormat="1" applyFont="1" applyFill="1" applyBorder="1" applyAlignment="1">
      <alignment horizontal="center" vertical="center"/>
    </xf>
    <xf numFmtId="0" fontId="7" fillId="38" borderId="58" xfId="1052" applyFont="1" applyFill="1" applyBorder="1" applyAlignment="1">
      <alignment vertical="center" shrinkToFit="1"/>
    </xf>
    <xf numFmtId="0" fontId="7" fillId="38" borderId="29" xfId="1052" applyFont="1" applyFill="1" applyBorder="1" applyAlignment="1">
      <alignment vertical="center" shrinkToFit="1"/>
    </xf>
    <xf numFmtId="0" fontId="7" fillId="38" borderId="32" xfId="1052" applyFont="1" applyFill="1" applyBorder="1" applyAlignment="1">
      <alignment vertical="center" shrinkToFit="1"/>
    </xf>
    <xf numFmtId="177" fontId="19" fillId="38" borderId="10" xfId="1052" applyNumberFormat="1" applyFont="1" applyFill="1" applyBorder="1" applyAlignment="1">
      <alignment horizontal="center" vertical="center"/>
    </xf>
    <xf numFmtId="177" fontId="19" fillId="38" borderId="50" xfId="1052" applyNumberFormat="1" applyFont="1" applyFill="1" applyBorder="1" applyAlignment="1">
      <alignment horizontal="center" vertical="center"/>
    </xf>
    <xf numFmtId="177" fontId="19" fillId="38" borderId="47" xfId="1052" applyNumberFormat="1" applyFont="1" applyFill="1" applyBorder="1" applyAlignment="1">
      <alignment horizontal="center" vertical="center"/>
    </xf>
    <xf numFmtId="177" fontId="19" fillId="38" borderId="30" xfId="1052" applyNumberFormat="1" applyFont="1" applyFill="1" applyBorder="1" applyAlignment="1">
      <alignment horizontal="center" vertical="center"/>
    </xf>
    <xf numFmtId="177" fontId="19" fillId="38" borderId="23" xfId="1052" applyNumberFormat="1" applyFont="1" applyFill="1" applyBorder="1" applyAlignment="1">
      <alignment horizontal="center" vertical="center"/>
    </xf>
    <xf numFmtId="177" fontId="19" fillId="38" borderId="49" xfId="1052" applyNumberFormat="1" applyFont="1" applyFill="1" applyBorder="1" applyAlignment="1">
      <alignment horizontal="center" vertical="center"/>
    </xf>
    <xf numFmtId="0" fontId="7" fillId="38" borderId="24" xfId="1052" applyFont="1" applyFill="1" applyBorder="1" applyAlignment="1">
      <alignment horizontal="center" vertical="center"/>
    </xf>
    <xf numFmtId="0" fontId="7" fillId="38" borderId="25" xfId="1052" applyFont="1" applyFill="1" applyBorder="1" applyAlignment="1">
      <alignment horizontal="center" vertical="center"/>
    </xf>
    <xf numFmtId="0" fontId="12" fillId="38" borderId="10" xfId="1052" applyFont="1" applyFill="1" applyBorder="1" applyAlignment="1">
      <alignment horizontal="center" vertical="center" shrinkToFit="1"/>
    </xf>
    <xf numFmtId="0" fontId="12" fillId="38" borderId="50" xfId="1052" applyFont="1" applyFill="1" applyBorder="1" applyAlignment="1">
      <alignment horizontal="center" vertical="center" shrinkToFit="1"/>
    </xf>
    <xf numFmtId="0" fontId="12" fillId="38" borderId="47" xfId="1052" applyFont="1" applyFill="1" applyBorder="1" applyAlignment="1">
      <alignment horizontal="center" vertical="center" shrinkToFit="1"/>
    </xf>
    <xf numFmtId="0" fontId="12" fillId="38" borderId="30" xfId="1052" applyFont="1" applyFill="1" applyBorder="1" applyAlignment="1">
      <alignment horizontal="center" vertical="center" shrinkToFit="1"/>
    </xf>
    <xf numFmtId="0" fontId="12" fillId="38" borderId="23" xfId="1052" applyFont="1" applyFill="1" applyBorder="1" applyAlignment="1">
      <alignment horizontal="center" vertical="center" shrinkToFit="1"/>
    </xf>
    <xf numFmtId="0" fontId="12" fillId="38" borderId="49" xfId="1052" applyFont="1" applyFill="1" applyBorder="1" applyAlignment="1">
      <alignment horizontal="center" vertical="center" shrinkToFit="1"/>
    </xf>
    <xf numFmtId="0" fontId="19" fillId="38" borderId="0" xfId="1052" applyFont="1" applyFill="1" applyAlignment="1">
      <alignment horizontal="center" vertical="center"/>
    </xf>
    <xf numFmtId="0" fontId="1" fillId="0" borderId="0" xfId="0" applyFont="1" applyAlignment="1">
      <alignment horizontal="center" vertical="center"/>
    </xf>
    <xf numFmtId="0" fontId="7" fillId="38" borderId="10" xfId="1052" applyFont="1" applyFill="1" applyBorder="1" applyAlignment="1">
      <alignment horizontal="center" vertical="center"/>
    </xf>
    <xf numFmtId="0" fontId="7" fillId="38" borderId="50" xfId="1052" applyFont="1" applyFill="1" applyBorder="1" applyAlignment="1">
      <alignment horizontal="center" vertical="center"/>
    </xf>
    <xf numFmtId="0" fontId="7" fillId="38" borderId="47" xfId="1052" applyFont="1" applyFill="1" applyBorder="1" applyAlignment="1">
      <alignment horizontal="center" vertical="center"/>
    </xf>
    <xf numFmtId="0" fontId="7" fillId="38" borderId="30" xfId="1052" applyFont="1" applyFill="1" applyBorder="1" applyAlignment="1">
      <alignment horizontal="center" vertical="center"/>
    </xf>
    <xf numFmtId="0" fontId="7" fillId="38" borderId="23" xfId="1052" applyFont="1" applyFill="1" applyBorder="1" applyAlignment="1">
      <alignment horizontal="center" vertical="center"/>
    </xf>
    <xf numFmtId="0" fontId="7" fillId="38" borderId="49" xfId="1052" applyFont="1" applyFill="1" applyBorder="1" applyAlignment="1">
      <alignment horizontal="center" vertical="center"/>
    </xf>
    <xf numFmtId="0" fontId="12" fillId="38" borderId="10" xfId="1052" applyFont="1" applyFill="1" applyBorder="1" applyAlignment="1">
      <alignment horizontal="center" vertical="center"/>
    </xf>
    <xf numFmtId="0" fontId="12" fillId="38" borderId="50" xfId="1052" applyFont="1" applyFill="1" applyBorder="1" applyAlignment="1">
      <alignment horizontal="center" vertical="center"/>
    </xf>
    <xf numFmtId="0" fontId="12" fillId="38" borderId="47" xfId="1052" applyFont="1" applyFill="1" applyBorder="1" applyAlignment="1">
      <alignment horizontal="center" vertical="center"/>
    </xf>
    <xf numFmtId="0" fontId="12" fillId="38" borderId="30" xfId="1052" applyFont="1" applyFill="1" applyBorder="1" applyAlignment="1">
      <alignment horizontal="center" vertical="center"/>
    </xf>
    <xf numFmtId="0" fontId="12" fillId="38" borderId="23" xfId="1052" applyFont="1" applyFill="1" applyBorder="1" applyAlignment="1">
      <alignment horizontal="center" vertical="center"/>
    </xf>
    <xf numFmtId="0" fontId="12" fillId="38" borderId="49" xfId="1052" applyFont="1" applyFill="1" applyBorder="1" applyAlignment="1">
      <alignment horizontal="center" vertical="center"/>
    </xf>
    <xf numFmtId="0" fontId="7" fillId="38" borderId="39" xfId="1052" applyFont="1" applyFill="1" applyBorder="1" applyAlignment="1">
      <alignment horizontal="center" vertical="center" shrinkToFit="1"/>
    </xf>
    <xf numFmtId="0" fontId="7" fillId="38" borderId="40" xfId="1052" applyFont="1" applyFill="1" applyBorder="1" applyAlignment="1">
      <alignment horizontal="center" vertical="center" shrinkToFit="1"/>
    </xf>
    <xf numFmtId="0" fontId="7" fillId="38" borderId="34" xfId="1052" applyFont="1" applyFill="1" applyBorder="1" applyAlignment="1">
      <alignment horizontal="center" vertical="center" shrinkToFit="1"/>
    </xf>
    <xf numFmtId="0" fontId="8" fillId="38" borderId="58" xfId="1052" applyFont="1" applyFill="1" applyBorder="1" applyAlignment="1">
      <alignment horizontal="left" vertical="center" shrinkToFit="1"/>
    </xf>
    <xf numFmtId="0" fontId="8" fillId="38" borderId="29" xfId="1052" applyFont="1" applyFill="1" applyBorder="1" applyAlignment="1">
      <alignment horizontal="left" vertical="center" shrinkToFit="1"/>
    </xf>
    <xf numFmtId="0" fontId="8" fillId="38" borderId="32" xfId="1052" applyFont="1" applyFill="1" applyBorder="1" applyAlignment="1">
      <alignment horizontal="left" vertical="center" shrinkToFit="1"/>
    </xf>
    <xf numFmtId="176" fontId="13" fillId="38" borderId="29" xfId="1052" quotePrefix="1" applyNumberFormat="1" applyFont="1" applyFill="1" applyBorder="1" applyAlignment="1">
      <alignment horizontal="center" vertical="center"/>
    </xf>
    <xf numFmtId="176" fontId="13" fillId="38" borderId="29" xfId="1052" applyNumberFormat="1" applyFont="1" applyFill="1" applyBorder="1" applyAlignment="1">
      <alignment horizontal="center" vertical="center"/>
    </xf>
    <xf numFmtId="0" fontId="7" fillId="38" borderId="56" xfId="1052" applyFont="1" applyFill="1" applyBorder="1" applyAlignment="1">
      <alignment horizontal="center" vertical="center" shrinkToFit="1"/>
    </xf>
    <xf numFmtId="0" fontId="7" fillId="38" borderId="57" xfId="1052" applyFont="1" applyFill="1" applyBorder="1" applyAlignment="1">
      <alignment horizontal="center" vertical="center" shrinkToFit="1"/>
    </xf>
    <xf numFmtId="0" fontId="7" fillId="38" borderId="59" xfId="1052" applyFont="1" applyFill="1" applyBorder="1" applyAlignment="1">
      <alignment horizontal="center" vertical="center" shrinkToFit="1"/>
    </xf>
    <xf numFmtId="0" fontId="12" fillId="38" borderId="24" xfId="1052" applyFont="1" applyFill="1" applyBorder="1" applyAlignment="1">
      <alignment horizontal="center" vertical="center"/>
    </xf>
    <xf numFmtId="0" fontId="7" fillId="38" borderId="10" xfId="1052" applyFont="1" applyFill="1" applyBorder="1" applyAlignment="1">
      <alignment horizontal="center" vertical="center" wrapText="1"/>
    </xf>
    <xf numFmtId="0" fontId="7" fillId="38" borderId="50" xfId="1052" applyFont="1" applyFill="1" applyBorder="1" applyAlignment="1">
      <alignment horizontal="center" vertical="center" wrapText="1"/>
    </xf>
    <xf numFmtId="0" fontId="7" fillId="38" borderId="47" xfId="1052" applyFont="1" applyFill="1" applyBorder="1" applyAlignment="1">
      <alignment horizontal="center" vertical="center" wrapText="1"/>
    </xf>
    <xf numFmtId="0" fontId="7" fillId="38" borderId="30" xfId="1052" applyFont="1" applyFill="1" applyBorder="1" applyAlignment="1">
      <alignment horizontal="center" vertical="center" wrapText="1"/>
    </xf>
    <xf numFmtId="0" fontId="7" fillId="38" borderId="23" xfId="1052" applyFont="1" applyFill="1" applyBorder="1" applyAlignment="1">
      <alignment horizontal="center" vertical="center" wrapText="1"/>
    </xf>
    <xf numFmtId="0" fontId="7" fillId="38" borderId="49" xfId="1052" applyFont="1" applyFill="1" applyBorder="1" applyAlignment="1">
      <alignment horizontal="center" vertical="center" wrapText="1"/>
    </xf>
    <xf numFmtId="176" fontId="7" fillId="38" borderId="29" xfId="1052" applyNumberFormat="1" applyFont="1" applyFill="1" applyBorder="1" applyAlignment="1">
      <alignment horizontal="center" vertical="center"/>
    </xf>
    <xf numFmtId="0" fontId="17" fillId="38" borderId="35" xfId="1052" applyFont="1" applyFill="1" applyBorder="1" applyAlignment="1">
      <alignment horizontal="center" vertical="center"/>
    </xf>
    <xf numFmtId="0" fontId="17" fillId="38" borderId="4" xfId="1052" applyFont="1" applyFill="1" applyBorder="1" applyAlignment="1">
      <alignment horizontal="center" vertical="center"/>
    </xf>
    <xf numFmtId="0" fontId="17" fillId="38" borderId="31" xfId="1052" applyFont="1" applyFill="1" applyBorder="1" applyAlignment="1">
      <alignment horizontal="center" vertical="center"/>
    </xf>
    <xf numFmtId="0" fontId="7" fillId="38" borderId="35" xfId="1052" applyFont="1" applyFill="1" applyBorder="1" applyAlignment="1">
      <alignment horizontal="center" vertical="center"/>
    </xf>
    <xf numFmtId="0" fontId="7" fillId="38" borderId="4" xfId="1052" applyFont="1" applyFill="1" applyBorder="1" applyAlignment="1">
      <alignment horizontal="center" vertical="center"/>
    </xf>
    <xf numFmtId="0" fontId="7" fillId="38" borderId="31" xfId="1052" applyFont="1" applyFill="1" applyBorder="1" applyAlignment="1">
      <alignment horizontal="center" vertical="center"/>
    </xf>
    <xf numFmtId="0" fontId="7" fillId="38" borderId="53" xfId="1052" applyFont="1" applyFill="1" applyBorder="1" applyAlignment="1">
      <alignment horizontal="center" vertical="center"/>
    </xf>
    <xf numFmtId="0" fontId="7" fillId="38" borderId="40" xfId="1052" applyFont="1" applyFill="1" applyBorder="1" applyAlignment="1">
      <alignment horizontal="center" vertical="center"/>
    </xf>
    <xf numFmtId="0" fontId="7" fillId="38" borderId="34" xfId="1052" applyFont="1" applyFill="1" applyBorder="1" applyAlignment="1">
      <alignment horizontal="center" vertical="center"/>
    </xf>
    <xf numFmtId="0" fontId="9" fillId="38" borderId="46" xfId="1052" applyFont="1" applyFill="1" applyBorder="1" applyAlignment="1">
      <alignment horizontal="left"/>
    </xf>
    <xf numFmtId="0" fontId="9" fillId="38" borderId="24" xfId="1052" applyFont="1" applyFill="1" applyBorder="1" applyAlignment="1">
      <alignment horizontal="left"/>
    </xf>
    <xf numFmtId="0" fontId="9" fillId="38" borderId="25" xfId="1052" applyFont="1" applyFill="1" applyBorder="1" applyAlignment="1">
      <alignment horizontal="left"/>
    </xf>
    <xf numFmtId="0" fontId="8" fillId="38" borderId="51" xfId="1052" applyFont="1" applyFill="1" applyBorder="1" applyAlignment="1">
      <alignment horizontal="center" vertical="center"/>
    </xf>
    <xf numFmtId="0" fontId="8" fillId="38" borderId="24" xfId="1052" applyFont="1" applyFill="1" applyBorder="1" applyAlignment="1">
      <alignment horizontal="center" vertical="center"/>
    </xf>
    <xf numFmtId="0" fontId="8" fillId="38" borderId="1" xfId="1052" applyFont="1" applyFill="1" applyBorder="1" applyAlignment="1">
      <alignment horizontal="center" vertical="center"/>
    </xf>
    <xf numFmtId="0" fontId="8" fillId="38" borderId="25" xfId="1052" applyFont="1" applyFill="1" applyBorder="1" applyAlignment="1">
      <alignment horizontal="center" vertical="center"/>
    </xf>
    <xf numFmtId="0" fontId="19" fillId="38" borderId="10" xfId="1052" applyFont="1" applyFill="1" applyBorder="1" applyAlignment="1">
      <alignment horizontal="center" vertical="center"/>
    </xf>
    <xf numFmtId="0" fontId="19" fillId="38" borderId="50" xfId="1052" applyFont="1" applyFill="1" applyBorder="1" applyAlignment="1">
      <alignment horizontal="center" vertical="center"/>
    </xf>
    <xf numFmtId="0" fontId="19" fillId="38" borderId="47" xfId="1052" applyFont="1" applyFill="1" applyBorder="1" applyAlignment="1">
      <alignment horizontal="center" vertical="center"/>
    </xf>
    <xf numFmtId="0" fontId="19" fillId="38" borderId="30" xfId="1052" applyFont="1" applyFill="1" applyBorder="1" applyAlignment="1">
      <alignment horizontal="center" vertical="center"/>
    </xf>
    <xf numFmtId="0" fontId="19" fillId="38" borderId="23" xfId="1052" applyFont="1" applyFill="1" applyBorder="1" applyAlignment="1">
      <alignment horizontal="center" vertical="center"/>
    </xf>
    <xf numFmtId="0" fontId="19" fillId="38" borderId="49" xfId="1052" applyFont="1" applyFill="1" applyBorder="1" applyAlignment="1">
      <alignment horizontal="center" vertical="center"/>
    </xf>
  </cellXfs>
  <cellStyles count="1078">
    <cellStyle name="0,0_x000d__x000a_NA_x000d__x000a_" xfId="1" xr:uid="{00000000-0005-0000-0000-000000000000}"/>
    <cellStyle name="20% - アクセント 1 2" xfId="2" xr:uid="{00000000-0005-0000-0000-000001000000}"/>
    <cellStyle name="20% - アクセント 1 2 2" xfId="3" xr:uid="{00000000-0005-0000-0000-000002000000}"/>
    <cellStyle name="20% - アクセント 1 2 3" xfId="4" xr:uid="{00000000-0005-0000-0000-000003000000}"/>
    <cellStyle name="20% - アクセント 1 2 4" xfId="5" xr:uid="{00000000-0005-0000-0000-000004000000}"/>
    <cellStyle name="20% - アクセント 1 2 5" xfId="6" xr:uid="{00000000-0005-0000-0000-000005000000}"/>
    <cellStyle name="20% - アクセント 1 3" xfId="7" xr:uid="{00000000-0005-0000-0000-000006000000}"/>
    <cellStyle name="20% - アクセント 1 3 2" xfId="8" xr:uid="{00000000-0005-0000-0000-000007000000}"/>
    <cellStyle name="20% - アクセント 1 3 3" xfId="9" xr:uid="{00000000-0005-0000-0000-000008000000}"/>
    <cellStyle name="20% - アクセント 1 3 4" xfId="10" xr:uid="{00000000-0005-0000-0000-000009000000}"/>
    <cellStyle name="20% - アクセント 1 3 5" xfId="11" xr:uid="{00000000-0005-0000-0000-00000A000000}"/>
    <cellStyle name="20% - アクセント 1 4" xfId="12" xr:uid="{00000000-0005-0000-0000-00000B000000}"/>
    <cellStyle name="20% - アクセント 1 4 2" xfId="13" xr:uid="{00000000-0005-0000-0000-00000C000000}"/>
    <cellStyle name="20% - アクセント 1 4 3" xfId="14" xr:uid="{00000000-0005-0000-0000-00000D000000}"/>
    <cellStyle name="20% - アクセント 1 5" xfId="15" xr:uid="{00000000-0005-0000-0000-00000E000000}"/>
    <cellStyle name="20% - アクセント 1 6" xfId="16" xr:uid="{00000000-0005-0000-0000-00000F000000}"/>
    <cellStyle name="20% - アクセント 2 2" xfId="17" xr:uid="{00000000-0005-0000-0000-000010000000}"/>
    <cellStyle name="20% - アクセント 2 2 2" xfId="18" xr:uid="{00000000-0005-0000-0000-000011000000}"/>
    <cellStyle name="20% - アクセント 2 2 3" xfId="19" xr:uid="{00000000-0005-0000-0000-000012000000}"/>
    <cellStyle name="20% - アクセント 2 2 4" xfId="20" xr:uid="{00000000-0005-0000-0000-000013000000}"/>
    <cellStyle name="20% - アクセント 2 2 5" xfId="21" xr:uid="{00000000-0005-0000-0000-000014000000}"/>
    <cellStyle name="20% - アクセント 2 3" xfId="22" xr:uid="{00000000-0005-0000-0000-000015000000}"/>
    <cellStyle name="20% - アクセント 2 3 2" xfId="23" xr:uid="{00000000-0005-0000-0000-000016000000}"/>
    <cellStyle name="20% - アクセント 2 3 3" xfId="24" xr:uid="{00000000-0005-0000-0000-000017000000}"/>
    <cellStyle name="20% - アクセント 2 3 4" xfId="25" xr:uid="{00000000-0005-0000-0000-000018000000}"/>
    <cellStyle name="20% - アクセント 2 3 5" xfId="26" xr:uid="{00000000-0005-0000-0000-000019000000}"/>
    <cellStyle name="20% - アクセント 2 4" xfId="27" xr:uid="{00000000-0005-0000-0000-00001A000000}"/>
    <cellStyle name="20% - アクセント 2 4 2" xfId="28" xr:uid="{00000000-0005-0000-0000-00001B000000}"/>
    <cellStyle name="20% - アクセント 2 4 3" xfId="29" xr:uid="{00000000-0005-0000-0000-00001C000000}"/>
    <cellStyle name="20% - アクセント 2 5" xfId="30" xr:uid="{00000000-0005-0000-0000-00001D000000}"/>
    <cellStyle name="20% - アクセント 2 6" xfId="31" xr:uid="{00000000-0005-0000-0000-00001E000000}"/>
    <cellStyle name="20% - アクセント 3 2" xfId="32" xr:uid="{00000000-0005-0000-0000-00001F000000}"/>
    <cellStyle name="20% - アクセント 3 2 2" xfId="33" xr:uid="{00000000-0005-0000-0000-000020000000}"/>
    <cellStyle name="20% - アクセント 3 2 3" xfId="34" xr:uid="{00000000-0005-0000-0000-000021000000}"/>
    <cellStyle name="20% - アクセント 3 2 4" xfId="35" xr:uid="{00000000-0005-0000-0000-000022000000}"/>
    <cellStyle name="20% - アクセント 3 2 5" xfId="36" xr:uid="{00000000-0005-0000-0000-000023000000}"/>
    <cellStyle name="20% - アクセント 3 3" xfId="37" xr:uid="{00000000-0005-0000-0000-000024000000}"/>
    <cellStyle name="20% - アクセント 3 3 2" xfId="38" xr:uid="{00000000-0005-0000-0000-000025000000}"/>
    <cellStyle name="20% - アクセント 3 3 3" xfId="39" xr:uid="{00000000-0005-0000-0000-000026000000}"/>
    <cellStyle name="20% - アクセント 3 3 4" xfId="40" xr:uid="{00000000-0005-0000-0000-000027000000}"/>
    <cellStyle name="20% - アクセント 3 3 5" xfId="41" xr:uid="{00000000-0005-0000-0000-000028000000}"/>
    <cellStyle name="20% - アクセント 3 4" xfId="42" xr:uid="{00000000-0005-0000-0000-000029000000}"/>
    <cellStyle name="20% - アクセント 3 4 2" xfId="43" xr:uid="{00000000-0005-0000-0000-00002A000000}"/>
    <cellStyle name="20% - アクセント 3 4 3" xfId="44" xr:uid="{00000000-0005-0000-0000-00002B000000}"/>
    <cellStyle name="20% - アクセント 3 5" xfId="45" xr:uid="{00000000-0005-0000-0000-00002C000000}"/>
    <cellStyle name="20% - アクセント 3 6" xfId="46" xr:uid="{00000000-0005-0000-0000-00002D000000}"/>
    <cellStyle name="20% - アクセント 4 2" xfId="47" xr:uid="{00000000-0005-0000-0000-00002E000000}"/>
    <cellStyle name="20% - アクセント 4 2 2" xfId="48" xr:uid="{00000000-0005-0000-0000-00002F000000}"/>
    <cellStyle name="20% - アクセント 4 2 3" xfId="49" xr:uid="{00000000-0005-0000-0000-000030000000}"/>
    <cellStyle name="20% - アクセント 4 2 4" xfId="50" xr:uid="{00000000-0005-0000-0000-000031000000}"/>
    <cellStyle name="20% - アクセント 4 2 5" xfId="51" xr:uid="{00000000-0005-0000-0000-000032000000}"/>
    <cellStyle name="20% - アクセント 4 3" xfId="52" xr:uid="{00000000-0005-0000-0000-000033000000}"/>
    <cellStyle name="20% - アクセント 4 3 2" xfId="53" xr:uid="{00000000-0005-0000-0000-000034000000}"/>
    <cellStyle name="20% - アクセント 4 3 3" xfId="54" xr:uid="{00000000-0005-0000-0000-000035000000}"/>
    <cellStyle name="20% - アクセント 4 3 4" xfId="55" xr:uid="{00000000-0005-0000-0000-000036000000}"/>
    <cellStyle name="20% - アクセント 4 3 5" xfId="56" xr:uid="{00000000-0005-0000-0000-000037000000}"/>
    <cellStyle name="20% - アクセント 4 4" xfId="57" xr:uid="{00000000-0005-0000-0000-000038000000}"/>
    <cellStyle name="20% - アクセント 4 4 2" xfId="58" xr:uid="{00000000-0005-0000-0000-000039000000}"/>
    <cellStyle name="20% - アクセント 4 4 3" xfId="59" xr:uid="{00000000-0005-0000-0000-00003A000000}"/>
    <cellStyle name="20% - アクセント 4 5" xfId="60" xr:uid="{00000000-0005-0000-0000-00003B000000}"/>
    <cellStyle name="20% - アクセント 4 6" xfId="61" xr:uid="{00000000-0005-0000-0000-00003C000000}"/>
    <cellStyle name="20% - アクセント 5 2" xfId="62" xr:uid="{00000000-0005-0000-0000-00003D000000}"/>
    <cellStyle name="20% - アクセント 5 2 2" xfId="63" xr:uid="{00000000-0005-0000-0000-00003E000000}"/>
    <cellStyle name="20% - アクセント 5 2 3" xfId="64" xr:uid="{00000000-0005-0000-0000-00003F000000}"/>
    <cellStyle name="20% - アクセント 5 2 4" xfId="65" xr:uid="{00000000-0005-0000-0000-000040000000}"/>
    <cellStyle name="20% - アクセント 5 2 5" xfId="66" xr:uid="{00000000-0005-0000-0000-000041000000}"/>
    <cellStyle name="20% - アクセント 5 3" xfId="67" xr:uid="{00000000-0005-0000-0000-000042000000}"/>
    <cellStyle name="20% - アクセント 5 3 2" xfId="68" xr:uid="{00000000-0005-0000-0000-000043000000}"/>
    <cellStyle name="20% - アクセント 5 3 3" xfId="69" xr:uid="{00000000-0005-0000-0000-000044000000}"/>
    <cellStyle name="20% - アクセント 5 3 4" xfId="70" xr:uid="{00000000-0005-0000-0000-000045000000}"/>
    <cellStyle name="20% - アクセント 5 3 5" xfId="71" xr:uid="{00000000-0005-0000-0000-000046000000}"/>
    <cellStyle name="20% - アクセント 5 4" xfId="72" xr:uid="{00000000-0005-0000-0000-000047000000}"/>
    <cellStyle name="20% - アクセント 5 4 2" xfId="73" xr:uid="{00000000-0005-0000-0000-000048000000}"/>
    <cellStyle name="20% - アクセント 5 4 3" xfId="74" xr:uid="{00000000-0005-0000-0000-000049000000}"/>
    <cellStyle name="20% - アクセント 5 5" xfId="75" xr:uid="{00000000-0005-0000-0000-00004A000000}"/>
    <cellStyle name="20% - アクセント 5 6" xfId="76" xr:uid="{00000000-0005-0000-0000-00004B000000}"/>
    <cellStyle name="20% - アクセント 6 2" xfId="77" xr:uid="{00000000-0005-0000-0000-00004C000000}"/>
    <cellStyle name="20% - アクセント 6 2 2" xfId="78" xr:uid="{00000000-0005-0000-0000-00004D000000}"/>
    <cellStyle name="20% - アクセント 6 2 3" xfId="79" xr:uid="{00000000-0005-0000-0000-00004E000000}"/>
    <cellStyle name="20% - アクセント 6 2 4" xfId="80" xr:uid="{00000000-0005-0000-0000-00004F000000}"/>
    <cellStyle name="20% - アクセント 6 2 5" xfId="81" xr:uid="{00000000-0005-0000-0000-000050000000}"/>
    <cellStyle name="20% - アクセント 6 3" xfId="82" xr:uid="{00000000-0005-0000-0000-000051000000}"/>
    <cellStyle name="20% - アクセント 6 3 2" xfId="83" xr:uid="{00000000-0005-0000-0000-000052000000}"/>
    <cellStyle name="20% - アクセント 6 3 3" xfId="84" xr:uid="{00000000-0005-0000-0000-000053000000}"/>
    <cellStyle name="20% - アクセント 6 3 4" xfId="85" xr:uid="{00000000-0005-0000-0000-000054000000}"/>
    <cellStyle name="20% - アクセント 6 3 5" xfId="86" xr:uid="{00000000-0005-0000-0000-000055000000}"/>
    <cellStyle name="20% - アクセント 6 4" xfId="87" xr:uid="{00000000-0005-0000-0000-000056000000}"/>
    <cellStyle name="20% - アクセント 6 4 2" xfId="88" xr:uid="{00000000-0005-0000-0000-000057000000}"/>
    <cellStyle name="20% - アクセント 6 4 3" xfId="89" xr:uid="{00000000-0005-0000-0000-000058000000}"/>
    <cellStyle name="20% - アクセント 6 5" xfId="90" xr:uid="{00000000-0005-0000-0000-000059000000}"/>
    <cellStyle name="20% - アクセント 6 6" xfId="91" xr:uid="{00000000-0005-0000-0000-00005A000000}"/>
    <cellStyle name="40% - アクセント 1 2" xfId="92" xr:uid="{00000000-0005-0000-0000-00005B000000}"/>
    <cellStyle name="40% - アクセント 1 2 2" xfId="93" xr:uid="{00000000-0005-0000-0000-00005C000000}"/>
    <cellStyle name="40% - アクセント 1 2 3" xfId="94" xr:uid="{00000000-0005-0000-0000-00005D000000}"/>
    <cellStyle name="40% - アクセント 1 2 4" xfId="95" xr:uid="{00000000-0005-0000-0000-00005E000000}"/>
    <cellStyle name="40% - アクセント 1 2 5" xfId="96" xr:uid="{00000000-0005-0000-0000-00005F000000}"/>
    <cellStyle name="40% - アクセント 1 3" xfId="97" xr:uid="{00000000-0005-0000-0000-000060000000}"/>
    <cellStyle name="40% - アクセント 1 3 2" xfId="98" xr:uid="{00000000-0005-0000-0000-000061000000}"/>
    <cellStyle name="40% - アクセント 1 3 3" xfId="99" xr:uid="{00000000-0005-0000-0000-000062000000}"/>
    <cellStyle name="40% - アクセント 1 3 4" xfId="100" xr:uid="{00000000-0005-0000-0000-000063000000}"/>
    <cellStyle name="40% - アクセント 1 3 5" xfId="101" xr:uid="{00000000-0005-0000-0000-000064000000}"/>
    <cellStyle name="40% - アクセント 1 4" xfId="102" xr:uid="{00000000-0005-0000-0000-000065000000}"/>
    <cellStyle name="40% - アクセント 1 4 2" xfId="103" xr:uid="{00000000-0005-0000-0000-000066000000}"/>
    <cellStyle name="40% - アクセント 1 4 3" xfId="104" xr:uid="{00000000-0005-0000-0000-000067000000}"/>
    <cellStyle name="40% - アクセント 1 5" xfId="105" xr:uid="{00000000-0005-0000-0000-000068000000}"/>
    <cellStyle name="40% - アクセント 1 6" xfId="106" xr:uid="{00000000-0005-0000-0000-000069000000}"/>
    <cellStyle name="40% - アクセント 2 2" xfId="107" xr:uid="{00000000-0005-0000-0000-00006A000000}"/>
    <cellStyle name="40% - アクセント 2 2 2" xfId="108" xr:uid="{00000000-0005-0000-0000-00006B000000}"/>
    <cellStyle name="40% - アクセント 2 2 3" xfId="109" xr:uid="{00000000-0005-0000-0000-00006C000000}"/>
    <cellStyle name="40% - アクセント 2 2 4" xfId="110" xr:uid="{00000000-0005-0000-0000-00006D000000}"/>
    <cellStyle name="40% - アクセント 2 2 5" xfId="111" xr:uid="{00000000-0005-0000-0000-00006E000000}"/>
    <cellStyle name="40% - アクセント 2 3" xfId="112" xr:uid="{00000000-0005-0000-0000-00006F000000}"/>
    <cellStyle name="40% - アクセント 2 3 2" xfId="113" xr:uid="{00000000-0005-0000-0000-000070000000}"/>
    <cellStyle name="40% - アクセント 2 3 3" xfId="114" xr:uid="{00000000-0005-0000-0000-000071000000}"/>
    <cellStyle name="40% - アクセント 2 3 4" xfId="115" xr:uid="{00000000-0005-0000-0000-000072000000}"/>
    <cellStyle name="40% - アクセント 2 3 5" xfId="116" xr:uid="{00000000-0005-0000-0000-000073000000}"/>
    <cellStyle name="40% - アクセント 2 4" xfId="117" xr:uid="{00000000-0005-0000-0000-000074000000}"/>
    <cellStyle name="40% - アクセント 2 4 2" xfId="118" xr:uid="{00000000-0005-0000-0000-000075000000}"/>
    <cellStyle name="40% - アクセント 2 4 3" xfId="119" xr:uid="{00000000-0005-0000-0000-000076000000}"/>
    <cellStyle name="40% - アクセント 2 5" xfId="120" xr:uid="{00000000-0005-0000-0000-000077000000}"/>
    <cellStyle name="40% - アクセント 2 6" xfId="121" xr:uid="{00000000-0005-0000-0000-000078000000}"/>
    <cellStyle name="40% - アクセント 3 2" xfId="122" xr:uid="{00000000-0005-0000-0000-000079000000}"/>
    <cellStyle name="40% - アクセント 3 2 2" xfId="123" xr:uid="{00000000-0005-0000-0000-00007A000000}"/>
    <cellStyle name="40% - アクセント 3 2 3" xfId="124" xr:uid="{00000000-0005-0000-0000-00007B000000}"/>
    <cellStyle name="40% - アクセント 3 2 4" xfId="125" xr:uid="{00000000-0005-0000-0000-00007C000000}"/>
    <cellStyle name="40% - アクセント 3 2 5" xfId="126" xr:uid="{00000000-0005-0000-0000-00007D000000}"/>
    <cellStyle name="40% - アクセント 3 3" xfId="127" xr:uid="{00000000-0005-0000-0000-00007E000000}"/>
    <cellStyle name="40% - アクセント 3 3 2" xfId="128" xr:uid="{00000000-0005-0000-0000-00007F000000}"/>
    <cellStyle name="40% - アクセント 3 3 3" xfId="129" xr:uid="{00000000-0005-0000-0000-000080000000}"/>
    <cellStyle name="40% - アクセント 3 3 4" xfId="130" xr:uid="{00000000-0005-0000-0000-000081000000}"/>
    <cellStyle name="40% - アクセント 3 3 5" xfId="131" xr:uid="{00000000-0005-0000-0000-000082000000}"/>
    <cellStyle name="40% - アクセント 3 4" xfId="132" xr:uid="{00000000-0005-0000-0000-000083000000}"/>
    <cellStyle name="40% - アクセント 3 4 2" xfId="133" xr:uid="{00000000-0005-0000-0000-000084000000}"/>
    <cellStyle name="40% - アクセント 3 4 3" xfId="134" xr:uid="{00000000-0005-0000-0000-000085000000}"/>
    <cellStyle name="40% - アクセント 3 5" xfId="135" xr:uid="{00000000-0005-0000-0000-000086000000}"/>
    <cellStyle name="40% - アクセント 3 6" xfId="136" xr:uid="{00000000-0005-0000-0000-000087000000}"/>
    <cellStyle name="40% - アクセント 4 2" xfId="137" xr:uid="{00000000-0005-0000-0000-000088000000}"/>
    <cellStyle name="40% - アクセント 4 2 2" xfId="138" xr:uid="{00000000-0005-0000-0000-000089000000}"/>
    <cellStyle name="40% - アクセント 4 2 3" xfId="139" xr:uid="{00000000-0005-0000-0000-00008A000000}"/>
    <cellStyle name="40% - アクセント 4 2 4" xfId="140" xr:uid="{00000000-0005-0000-0000-00008B000000}"/>
    <cellStyle name="40% - アクセント 4 2 5" xfId="141" xr:uid="{00000000-0005-0000-0000-00008C000000}"/>
    <cellStyle name="40% - アクセント 4 3" xfId="142" xr:uid="{00000000-0005-0000-0000-00008D000000}"/>
    <cellStyle name="40% - アクセント 4 3 2" xfId="143" xr:uid="{00000000-0005-0000-0000-00008E000000}"/>
    <cellStyle name="40% - アクセント 4 3 3" xfId="144" xr:uid="{00000000-0005-0000-0000-00008F000000}"/>
    <cellStyle name="40% - アクセント 4 3 4" xfId="145" xr:uid="{00000000-0005-0000-0000-000090000000}"/>
    <cellStyle name="40% - アクセント 4 3 5" xfId="146" xr:uid="{00000000-0005-0000-0000-000091000000}"/>
    <cellStyle name="40% - アクセント 4 4" xfId="147" xr:uid="{00000000-0005-0000-0000-000092000000}"/>
    <cellStyle name="40% - アクセント 4 4 2" xfId="148" xr:uid="{00000000-0005-0000-0000-000093000000}"/>
    <cellStyle name="40% - アクセント 4 4 3" xfId="149" xr:uid="{00000000-0005-0000-0000-000094000000}"/>
    <cellStyle name="40% - アクセント 4 5" xfId="150" xr:uid="{00000000-0005-0000-0000-000095000000}"/>
    <cellStyle name="40% - アクセント 4 6" xfId="151" xr:uid="{00000000-0005-0000-0000-000096000000}"/>
    <cellStyle name="40% - アクセント 5 2" xfId="152" xr:uid="{00000000-0005-0000-0000-000097000000}"/>
    <cellStyle name="40% - アクセント 5 2 2" xfId="153" xr:uid="{00000000-0005-0000-0000-000098000000}"/>
    <cellStyle name="40% - アクセント 5 2 3" xfId="154" xr:uid="{00000000-0005-0000-0000-000099000000}"/>
    <cellStyle name="40% - アクセント 5 2 4" xfId="155" xr:uid="{00000000-0005-0000-0000-00009A000000}"/>
    <cellStyle name="40% - アクセント 5 2 5" xfId="156" xr:uid="{00000000-0005-0000-0000-00009B000000}"/>
    <cellStyle name="40% - アクセント 5 3" xfId="157" xr:uid="{00000000-0005-0000-0000-00009C000000}"/>
    <cellStyle name="40% - アクセント 5 3 2" xfId="158" xr:uid="{00000000-0005-0000-0000-00009D000000}"/>
    <cellStyle name="40% - アクセント 5 3 3" xfId="159" xr:uid="{00000000-0005-0000-0000-00009E000000}"/>
    <cellStyle name="40% - アクセント 5 3 4" xfId="160" xr:uid="{00000000-0005-0000-0000-00009F000000}"/>
    <cellStyle name="40% - アクセント 5 3 5" xfId="161" xr:uid="{00000000-0005-0000-0000-0000A0000000}"/>
    <cellStyle name="40% - アクセント 5 4" xfId="162" xr:uid="{00000000-0005-0000-0000-0000A1000000}"/>
    <cellStyle name="40% - アクセント 5 4 2" xfId="163" xr:uid="{00000000-0005-0000-0000-0000A2000000}"/>
    <cellStyle name="40% - アクセント 5 4 3" xfId="164" xr:uid="{00000000-0005-0000-0000-0000A3000000}"/>
    <cellStyle name="40% - アクセント 5 5" xfId="165" xr:uid="{00000000-0005-0000-0000-0000A4000000}"/>
    <cellStyle name="40% - アクセント 5 6" xfId="166" xr:uid="{00000000-0005-0000-0000-0000A5000000}"/>
    <cellStyle name="40% - アクセント 6 2" xfId="167" xr:uid="{00000000-0005-0000-0000-0000A6000000}"/>
    <cellStyle name="40% - アクセント 6 2 2" xfId="168" xr:uid="{00000000-0005-0000-0000-0000A7000000}"/>
    <cellStyle name="40% - アクセント 6 2 3" xfId="169" xr:uid="{00000000-0005-0000-0000-0000A8000000}"/>
    <cellStyle name="40% - アクセント 6 2 4" xfId="170" xr:uid="{00000000-0005-0000-0000-0000A9000000}"/>
    <cellStyle name="40% - アクセント 6 2 5" xfId="171" xr:uid="{00000000-0005-0000-0000-0000AA000000}"/>
    <cellStyle name="40% - アクセント 6 3" xfId="172" xr:uid="{00000000-0005-0000-0000-0000AB000000}"/>
    <cellStyle name="40% - アクセント 6 3 2" xfId="173" xr:uid="{00000000-0005-0000-0000-0000AC000000}"/>
    <cellStyle name="40% - アクセント 6 3 3" xfId="174" xr:uid="{00000000-0005-0000-0000-0000AD000000}"/>
    <cellStyle name="40% - アクセント 6 3 4" xfId="175" xr:uid="{00000000-0005-0000-0000-0000AE000000}"/>
    <cellStyle name="40% - アクセント 6 3 5" xfId="176" xr:uid="{00000000-0005-0000-0000-0000AF000000}"/>
    <cellStyle name="40% - アクセント 6 4" xfId="177" xr:uid="{00000000-0005-0000-0000-0000B0000000}"/>
    <cellStyle name="40% - アクセント 6 4 2" xfId="178" xr:uid="{00000000-0005-0000-0000-0000B1000000}"/>
    <cellStyle name="40% - アクセント 6 4 3" xfId="179" xr:uid="{00000000-0005-0000-0000-0000B2000000}"/>
    <cellStyle name="40% - アクセント 6 5" xfId="180" xr:uid="{00000000-0005-0000-0000-0000B3000000}"/>
    <cellStyle name="40% - アクセント 6 6" xfId="181" xr:uid="{00000000-0005-0000-0000-0000B4000000}"/>
    <cellStyle name="60% - アクセント 1 2" xfId="182" xr:uid="{00000000-0005-0000-0000-0000B5000000}"/>
    <cellStyle name="60% - アクセント 1 2 2" xfId="183" xr:uid="{00000000-0005-0000-0000-0000B6000000}"/>
    <cellStyle name="60% - アクセント 1 2 3" xfId="184" xr:uid="{00000000-0005-0000-0000-0000B7000000}"/>
    <cellStyle name="60% - アクセント 1 2 4" xfId="185" xr:uid="{00000000-0005-0000-0000-0000B8000000}"/>
    <cellStyle name="60% - アクセント 1 2 5" xfId="186" xr:uid="{00000000-0005-0000-0000-0000B9000000}"/>
    <cellStyle name="60% - アクセント 1 3" xfId="187" xr:uid="{00000000-0005-0000-0000-0000BA000000}"/>
    <cellStyle name="60% - アクセント 1 3 2" xfId="188" xr:uid="{00000000-0005-0000-0000-0000BB000000}"/>
    <cellStyle name="60% - アクセント 1 3 3" xfId="189" xr:uid="{00000000-0005-0000-0000-0000BC000000}"/>
    <cellStyle name="60% - アクセント 1 3 4" xfId="190" xr:uid="{00000000-0005-0000-0000-0000BD000000}"/>
    <cellStyle name="60% - アクセント 1 3 5" xfId="191" xr:uid="{00000000-0005-0000-0000-0000BE000000}"/>
    <cellStyle name="60% - アクセント 1 4" xfId="192" xr:uid="{00000000-0005-0000-0000-0000BF000000}"/>
    <cellStyle name="60% - アクセント 1 4 2" xfId="193" xr:uid="{00000000-0005-0000-0000-0000C0000000}"/>
    <cellStyle name="60% - アクセント 1 4 3" xfId="194" xr:uid="{00000000-0005-0000-0000-0000C1000000}"/>
    <cellStyle name="60% - アクセント 1 5" xfId="195" xr:uid="{00000000-0005-0000-0000-0000C2000000}"/>
    <cellStyle name="60% - アクセント 1 6" xfId="196" xr:uid="{00000000-0005-0000-0000-0000C3000000}"/>
    <cellStyle name="60% - アクセント 2 2" xfId="197" xr:uid="{00000000-0005-0000-0000-0000C4000000}"/>
    <cellStyle name="60% - アクセント 2 2 2" xfId="198" xr:uid="{00000000-0005-0000-0000-0000C5000000}"/>
    <cellStyle name="60% - アクセント 2 2 3" xfId="199" xr:uid="{00000000-0005-0000-0000-0000C6000000}"/>
    <cellStyle name="60% - アクセント 2 2 4" xfId="200" xr:uid="{00000000-0005-0000-0000-0000C7000000}"/>
    <cellStyle name="60% - アクセント 2 2 5" xfId="201" xr:uid="{00000000-0005-0000-0000-0000C8000000}"/>
    <cellStyle name="60% - アクセント 2 3" xfId="202" xr:uid="{00000000-0005-0000-0000-0000C9000000}"/>
    <cellStyle name="60% - アクセント 2 3 2" xfId="203" xr:uid="{00000000-0005-0000-0000-0000CA000000}"/>
    <cellStyle name="60% - アクセント 2 3 3" xfId="204" xr:uid="{00000000-0005-0000-0000-0000CB000000}"/>
    <cellStyle name="60% - アクセント 2 3 4" xfId="205" xr:uid="{00000000-0005-0000-0000-0000CC000000}"/>
    <cellStyle name="60% - アクセント 2 3 5" xfId="206" xr:uid="{00000000-0005-0000-0000-0000CD000000}"/>
    <cellStyle name="60% - アクセント 2 4" xfId="207" xr:uid="{00000000-0005-0000-0000-0000CE000000}"/>
    <cellStyle name="60% - アクセント 2 4 2" xfId="208" xr:uid="{00000000-0005-0000-0000-0000CF000000}"/>
    <cellStyle name="60% - アクセント 2 4 3" xfId="209" xr:uid="{00000000-0005-0000-0000-0000D0000000}"/>
    <cellStyle name="60% - アクセント 2 5" xfId="210" xr:uid="{00000000-0005-0000-0000-0000D1000000}"/>
    <cellStyle name="60% - アクセント 2 6" xfId="211" xr:uid="{00000000-0005-0000-0000-0000D2000000}"/>
    <cellStyle name="60% - アクセント 3 2" xfId="212" xr:uid="{00000000-0005-0000-0000-0000D3000000}"/>
    <cellStyle name="60% - アクセント 3 2 2" xfId="213" xr:uid="{00000000-0005-0000-0000-0000D4000000}"/>
    <cellStyle name="60% - アクセント 3 2 3" xfId="214" xr:uid="{00000000-0005-0000-0000-0000D5000000}"/>
    <cellStyle name="60% - アクセント 3 2 4" xfId="215" xr:uid="{00000000-0005-0000-0000-0000D6000000}"/>
    <cellStyle name="60% - アクセント 3 2 5" xfId="216" xr:uid="{00000000-0005-0000-0000-0000D7000000}"/>
    <cellStyle name="60% - アクセント 3 3" xfId="217" xr:uid="{00000000-0005-0000-0000-0000D8000000}"/>
    <cellStyle name="60% - アクセント 3 3 2" xfId="218" xr:uid="{00000000-0005-0000-0000-0000D9000000}"/>
    <cellStyle name="60% - アクセント 3 3 3" xfId="219" xr:uid="{00000000-0005-0000-0000-0000DA000000}"/>
    <cellStyle name="60% - アクセント 3 3 4" xfId="220" xr:uid="{00000000-0005-0000-0000-0000DB000000}"/>
    <cellStyle name="60% - アクセント 3 3 5" xfId="221" xr:uid="{00000000-0005-0000-0000-0000DC000000}"/>
    <cellStyle name="60% - アクセント 3 4" xfId="222" xr:uid="{00000000-0005-0000-0000-0000DD000000}"/>
    <cellStyle name="60% - アクセント 3 4 2" xfId="223" xr:uid="{00000000-0005-0000-0000-0000DE000000}"/>
    <cellStyle name="60% - アクセント 3 4 3" xfId="224" xr:uid="{00000000-0005-0000-0000-0000DF000000}"/>
    <cellStyle name="60% - アクセント 3 5" xfId="225" xr:uid="{00000000-0005-0000-0000-0000E0000000}"/>
    <cellStyle name="60% - アクセント 3 6" xfId="226" xr:uid="{00000000-0005-0000-0000-0000E1000000}"/>
    <cellStyle name="60% - アクセント 4 2" xfId="227" xr:uid="{00000000-0005-0000-0000-0000E2000000}"/>
    <cellStyle name="60% - アクセント 4 2 2" xfId="228" xr:uid="{00000000-0005-0000-0000-0000E3000000}"/>
    <cellStyle name="60% - アクセント 4 2 3" xfId="229" xr:uid="{00000000-0005-0000-0000-0000E4000000}"/>
    <cellStyle name="60% - アクセント 4 2 4" xfId="230" xr:uid="{00000000-0005-0000-0000-0000E5000000}"/>
    <cellStyle name="60% - アクセント 4 2 5" xfId="231" xr:uid="{00000000-0005-0000-0000-0000E6000000}"/>
    <cellStyle name="60% - アクセント 4 3" xfId="232" xr:uid="{00000000-0005-0000-0000-0000E7000000}"/>
    <cellStyle name="60% - アクセント 4 3 2" xfId="233" xr:uid="{00000000-0005-0000-0000-0000E8000000}"/>
    <cellStyle name="60% - アクセント 4 3 3" xfId="234" xr:uid="{00000000-0005-0000-0000-0000E9000000}"/>
    <cellStyle name="60% - アクセント 4 3 4" xfId="235" xr:uid="{00000000-0005-0000-0000-0000EA000000}"/>
    <cellStyle name="60% - アクセント 4 3 5" xfId="236" xr:uid="{00000000-0005-0000-0000-0000EB000000}"/>
    <cellStyle name="60% - アクセント 4 4" xfId="237" xr:uid="{00000000-0005-0000-0000-0000EC000000}"/>
    <cellStyle name="60% - アクセント 4 4 2" xfId="238" xr:uid="{00000000-0005-0000-0000-0000ED000000}"/>
    <cellStyle name="60% - アクセント 4 4 3" xfId="239" xr:uid="{00000000-0005-0000-0000-0000EE000000}"/>
    <cellStyle name="60% - アクセント 4 5" xfId="240" xr:uid="{00000000-0005-0000-0000-0000EF000000}"/>
    <cellStyle name="60% - アクセント 4 6" xfId="241" xr:uid="{00000000-0005-0000-0000-0000F0000000}"/>
    <cellStyle name="60% - アクセント 5 2" xfId="242" xr:uid="{00000000-0005-0000-0000-0000F1000000}"/>
    <cellStyle name="60% - アクセント 5 2 2" xfId="243" xr:uid="{00000000-0005-0000-0000-0000F2000000}"/>
    <cellStyle name="60% - アクセント 5 2 3" xfId="244" xr:uid="{00000000-0005-0000-0000-0000F3000000}"/>
    <cellStyle name="60% - アクセント 5 2 4" xfId="245" xr:uid="{00000000-0005-0000-0000-0000F4000000}"/>
    <cellStyle name="60% - アクセント 5 2 5" xfId="246" xr:uid="{00000000-0005-0000-0000-0000F5000000}"/>
    <cellStyle name="60% - アクセント 5 3" xfId="247" xr:uid="{00000000-0005-0000-0000-0000F6000000}"/>
    <cellStyle name="60% - アクセント 5 3 2" xfId="248" xr:uid="{00000000-0005-0000-0000-0000F7000000}"/>
    <cellStyle name="60% - アクセント 5 3 3" xfId="249" xr:uid="{00000000-0005-0000-0000-0000F8000000}"/>
    <cellStyle name="60% - アクセント 5 3 4" xfId="250" xr:uid="{00000000-0005-0000-0000-0000F9000000}"/>
    <cellStyle name="60% - アクセント 5 3 5" xfId="251" xr:uid="{00000000-0005-0000-0000-0000FA000000}"/>
    <cellStyle name="60% - アクセント 5 4" xfId="252" xr:uid="{00000000-0005-0000-0000-0000FB000000}"/>
    <cellStyle name="60% - アクセント 5 4 2" xfId="253" xr:uid="{00000000-0005-0000-0000-0000FC000000}"/>
    <cellStyle name="60% - アクセント 5 4 3" xfId="254" xr:uid="{00000000-0005-0000-0000-0000FD000000}"/>
    <cellStyle name="60% - アクセント 5 5" xfId="255" xr:uid="{00000000-0005-0000-0000-0000FE000000}"/>
    <cellStyle name="60% - アクセント 5 6" xfId="256" xr:uid="{00000000-0005-0000-0000-0000FF000000}"/>
    <cellStyle name="60% - アクセント 6 2" xfId="257" xr:uid="{00000000-0005-0000-0000-000000010000}"/>
    <cellStyle name="60% - アクセント 6 2 2" xfId="258" xr:uid="{00000000-0005-0000-0000-000001010000}"/>
    <cellStyle name="60% - アクセント 6 2 3" xfId="259" xr:uid="{00000000-0005-0000-0000-000002010000}"/>
    <cellStyle name="60% - アクセント 6 2 4" xfId="260" xr:uid="{00000000-0005-0000-0000-000003010000}"/>
    <cellStyle name="60% - アクセント 6 2 5" xfId="261" xr:uid="{00000000-0005-0000-0000-000004010000}"/>
    <cellStyle name="60% - アクセント 6 3" xfId="262" xr:uid="{00000000-0005-0000-0000-000005010000}"/>
    <cellStyle name="60% - アクセント 6 3 2" xfId="263" xr:uid="{00000000-0005-0000-0000-000006010000}"/>
    <cellStyle name="60% - アクセント 6 3 3" xfId="264" xr:uid="{00000000-0005-0000-0000-000007010000}"/>
    <cellStyle name="60% - アクセント 6 3 4" xfId="265" xr:uid="{00000000-0005-0000-0000-000008010000}"/>
    <cellStyle name="60% - アクセント 6 3 5" xfId="266" xr:uid="{00000000-0005-0000-0000-000009010000}"/>
    <cellStyle name="60% - アクセント 6 4" xfId="267" xr:uid="{00000000-0005-0000-0000-00000A010000}"/>
    <cellStyle name="60% - アクセント 6 4 2" xfId="268" xr:uid="{00000000-0005-0000-0000-00000B010000}"/>
    <cellStyle name="60% - アクセント 6 4 3" xfId="269" xr:uid="{00000000-0005-0000-0000-00000C010000}"/>
    <cellStyle name="60% - アクセント 6 5" xfId="270" xr:uid="{00000000-0005-0000-0000-00000D010000}"/>
    <cellStyle name="60% - アクセント 6 6" xfId="271" xr:uid="{00000000-0005-0000-0000-00000E010000}"/>
    <cellStyle name="AAA" xfId="272" xr:uid="{00000000-0005-0000-0000-00000F010000}"/>
    <cellStyle name="Body" xfId="273" xr:uid="{00000000-0005-0000-0000-000010010000}"/>
    <cellStyle name="Body 2" xfId="274" xr:uid="{00000000-0005-0000-0000-000011010000}"/>
    <cellStyle name="Calc Currency (0)" xfId="275" xr:uid="{00000000-0005-0000-0000-000012010000}"/>
    <cellStyle name="Calc Currency (0) 2" xfId="276" xr:uid="{00000000-0005-0000-0000-000013010000}"/>
    <cellStyle name="Calc Currency (0) 3" xfId="277" xr:uid="{00000000-0005-0000-0000-000014010000}"/>
    <cellStyle name="Comma [0]" xfId="278" xr:uid="{00000000-0005-0000-0000-000015010000}"/>
    <cellStyle name="Comma [0] 2" xfId="279" xr:uid="{00000000-0005-0000-0000-000016010000}"/>
    <cellStyle name="Comma [0] 2 2" xfId="280" xr:uid="{00000000-0005-0000-0000-000017010000}"/>
    <cellStyle name="Comma [0] 3" xfId="281" xr:uid="{00000000-0005-0000-0000-000018010000}"/>
    <cellStyle name="Comma [0] 3 2" xfId="282" xr:uid="{00000000-0005-0000-0000-000019010000}"/>
    <cellStyle name="Comma [0] 4" xfId="283" xr:uid="{00000000-0005-0000-0000-00001A010000}"/>
    <cellStyle name="Comma [0] 4 2" xfId="284" xr:uid="{00000000-0005-0000-0000-00001B010000}"/>
    <cellStyle name="Comma [0] 5" xfId="285" xr:uid="{00000000-0005-0000-0000-00001C010000}"/>
    <cellStyle name="Comma_1995" xfId="286" xr:uid="{00000000-0005-0000-0000-00001D010000}"/>
    <cellStyle name="Currency [0]" xfId="287" xr:uid="{00000000-0005-0000-0000-00001E010000}"/>
    <cellStyle name="Currency [0] 2" xfId="288" xr:uid="{00000000-0005-0000-0000-00001F010000}"/>
    <cellStyle name="Currency [0] 3" xfId="289" xr:uid="{00000000-0005-0000-0000-000020010000}"/>
    <cellStyle name="Currency [0] 4" xfId="290" xr:uid="{00000000-0005-0000-0000-000021010000}"/>
    <cellStyle name="Currency_1995" xfId="291" xr:uid="{00000000-0005-0000-0000-000022010000}"/>
    <cellStyle name="entry" xfId="292" xr:uid="{00000000-0005-0000-0000-000023010000}"/>
    <cellStyle name="f" xfId="293" xr:uid="{00000000-0005-0000-0000-000024010000}"/>
    <cellStyle name="g/標準" xfId="294" xr:uid="{00000000-0005-0000-0000-000025010000}"/>
    <cellStyle name="g/標準 2" xfId="295" xr:uid="{00000000-0005-0000-0000-000026010000}"/>
    <cellStyle name="g/標準 2 2" xfId="296" xr:uid="{00000000-0005-0000-0000-000027010000}"/>
    <cellStyle name="g/標準 3" xfId="297" xr:uid="{00000000-0005-0000-0000-000028010000}"/>
    <cellStyle name="GBS Files" xfId="298" xr:uid="{00000000-0005-0000-0000-000029010000}"/>
    <cellStyle name="Grey" xfId="299" xr:uid="{00000000-0005-0000-0000-00002A010000}"/>
    <cellStyle name="Head 1" xfId="300" xr:uid="{00000000-0005-0000-0000-00002B010000}"/>
    <cellStyle name="Header1" xfId="301" xr:uid="{00000000-0005-0000-0000-00002C010000}"/>
    <cellStyle name="Header1 2" xfId="302" xr:uid="{00000000-0005-0000-0000-00002D010000}"/>
    <cellStyle name="Header1 3" xfId="303" xr:uid="{00000000-0005-0000-0000-00002E010000}"/>
    <cellStyle name="Header1 4" xfId="304" xr:uid="{00000000-0005-0000-0000-00002F010000}"/>
    <cellStyle name="Header2" xfId="305" xr:uid="{00000000-0005-0000-0000-000030010000}"/>
    <cellStyle name="Header2 2" xfId="306" xr:uid="{00000000-0005-0000-0000-000031010000}"/>
    <cellStyle name="Header2 3" xfId="307" xr:uid="{00000000-0005-0000-0000-000032010000}"/>
    <cellStyle name="Header2 4" xfId="308" xr:uid="{00000000-0005-0000-0000-000033010000}"/>
    <cellStyle name="Hyperlink_内3-1-1 配当決算期日変換処理" xfId="309" xr:uid="{00000000-0005-0000-0000-000034010000}"/>
    <cellStyle name="IBM(401K)" xfId="310" xr:uid="{00000000-0005-0000-0000-000035010000}"/>
    <cellStyle name="Input [yellow]" xfId="311" xr:uid="{00000000-0005-0000-0000-000036010000}"/>
    <cellStyle name="J401K" xfId="312" xr:uid="{00000000-0005-0000-0000-000037010000}"/>
    <cellStyle name="Komma [0]_laroux" xfId="313" xr:uid="{00000000-0005-0000-0000-000038010000}"/>
    <cellStyle name="Komma_laroux" xfId="314" xr:uid="{00000000-0005-0000-0000-000039010000}"/>
    <cellStyle name="no dec" xfId="315" xr:uid="{00000000-0005-0000-0000-00003A010000}"/>
    <cellStyle name="no dec 2" xfId="316" xr:uid="{00000000-0005-0000-0000-00003B010000}"/>
    <cellStyle name="no dec 2 2" xfId="317" xr:uid="{00000000-0005-0000-0000-00003C010000}"/>
    <cellStyle name="no dec 2 2 2" xfId="318" xr:uid="{00000000-0005-0000-0000-00003D010000}"/>
    <cellStyle name="no dec 2 2 2 2" xfId="319" xr:uid="{00000000-0005-0000-0000-00003E010000}"/>
    <cellStyle name="no dec 2 2 2 3" xfId="320" xr:uid="{00000000-0005-0000-0000-00003F010000}"/>
    <cellStyle name="no dec 2 2 2 4" xfId="321" xr:uid="{00000000-0005-0000-0000-000040010000}"/>
    <cellStyle name="no dec 2 2 3" xfId="322" xr:uid="{00000000-0005-0000-0000-000041010000}"/>
    <cellStyle name="no dec 2 2 3 2" xfId="323" xr:uid="{00000000-0005-0000-0000-000042010000}"/>
    <cellStyle name="no dec 2 2 3 3" xfId="324" xr:uid="{00000000-0005-0000-0000-000043010000}"/>
    <cellStyle name="no dec 2 2 4" xfId="325" xr:uid="{00000000-0005-0000-0000-000044010000}"/>
    <cellStyle name="no dec 2 2 4 2" xfId="326" xr:uid="{00000000-0005-0000-0000-000045010000}"/>
    <cellStyle name="no dec 2 2 4 3" xfId="327" xr:uid="{00000000-0005-0000-0000-000046010000}"/>
    <cellStyle name="no dec 2 2 5" xfId="328" xr:uid="{00000000-0005-0000-0000-000047010000}"/>
    <cellStyle name="no dec 2 2 5 2" xfId="329" xr:uid="{00000000-0005-0000-0000-000048010000}"/>
    <cellStyle name="no dec 2 2 6" xfId="330" xr:uid="{00000000-0005-0000-0000-000049010000}"/>
    <cellStyle name="no dec 2 3" xfId="331" xr:uid="{00000000-0005-0000-0000-00004A010000}"/>
    <cellStyle name="no dec 2 3 2" xfId="332" xr:uid="{00000000-0005-0000-0000-00004B010000}"/>
    <cellStyle name="no dec 2 3 2 2" xfId="333" xr:uid="{00000000-0005-0000-0000-00004C010000}"/>
    <cellStyle name="no dec 2 3 2 3" xfId="334" xr:uid="{00000000-0005-0000-0000-00004D010000}"/>
    <cellStyle name="no dec 2 3 2 4" xfId="335" xr:uid="{00000000-0005-0000-0000-00004E010000}"/>
    <cellStyle name="no dec 2 3 3" xfId="336" xr:uid="{00000000-0005-0000-0000-00004F010000}"/>
    <cellStyle name="no dec 2 3 3 2" xfId="337" xr:uid="{00000000-0005-0000-0000-000050010000}"/>
    <cellStyle name="no dec 2 3 3 3" xfId="338" xr:uid="{00000000-0005-0000-0000-000051010000}"/>
    <cellStyle name="no dec 2 3 4" xfId="339" xr:uid="{00000000-0005-0000-0000-000052010000}"/>
    <cellStyle name="no dec 2 3 4 2" xfId="340" xr:uid="{00000000-0005-0000-0000-000053010000}"/>
    <cellStyle name="no dec 2 3 4 3" xfId="341" xr:uid="{00000000-0005-0000-0000-000054010000}"/>
    <cellStyle name="no dec 2 3 5" xfId="342" xr:uid="{00000000-0005-0000-0000-000055010000}"/>
    <cellStyle name="no dec 2 3 5 2" xfId="343" xr:uid="{00000000-0005-0000-0000-000056010000}"/>
    <cellStyle name="no dec 2 3 6" xfId="344" xr:uid="{00000000-0005-0000-0000-000057010000}"/>
    <cellStyle name="no dec 2 4" xfId="345" xr:uid="{00000000-0005-0000-0000-000058010000}"/>
    <cellStyle name="no dec 2 4 2" xfId="346" xr:uid="{00000000-0005-0000-0000-000059010000}"/>
    <cellStyle name="no dec 2 4 3" xfId="347" xr:uid="{00000000-0005-0000-0000-00005A010000}"/>
    <cellStyle name="no dec 2 4 3 2" xfId="348" xr:uid="{00000000-0005-0000-0000-00005B010000}"/>
    <cellStyle name="no dec 2 4 4" xfId="349" xr:uid="{00000000-0005-0000-0000-00005C010000}"/>
    <cellStyle name="no dec 2 4 5" xfId="350" xr:uid="{00000000-0005-0000-0000-00005D010000}"/>
    <cellStyle name="no dec 2 5" xfId="351" xr:uid="{00000000-0005-0000-0000-00005E010000}"/>
    <cellStyle name="no dec 2 5 2" xfId="352" xr:uid="{00000000-0005-0000-0000-00005F010000}"/>
    <cellStyle name="no dec 2 5 2 2" xfId="353" xr:uid="{00000000-0005-0000-0000-000060010000}"/>
    <cellStyle name="no dec 2 5 2 2 2" xfId="354" xr:uid="{00000000-0005-0000-0000-000061010000}"/>
    <cellStyle name="no dec 2 5 2 2 2 2" xfId="355" xr:uid="{00000000-0005-0000-0000-000062010000}"/>
    <cellStyle name="no dec 2 5 2 3" xfId="356" xr:uid="{00000000-0005-0000-0000-000063010000}"/>
    <cellStyle name="no dec 2 5 2 3 2" xfId="357" xr:uid="{00000000-0005-0000-0000-000064010000}"/>
    <cellStyle name="no dec 2 5 2 3 2 2" xfId="358" xr:uid="{00000000-0005-0000-0000-000065010000}"/>
    <cellStyle name="no dec 2 5 2 4" xfId="359" xr:uid="{00000000-0005-0000-0000-000066010000}"/>
    <cellStyle name="no dec 2 5 2 4 2" xfId="360" xr:uid="{00000000-0005-0000-0000-000067010000}"/>
    <cellStyle name="no dec 2 5 3" xfId="361" xr:uid="{00000000-0005-0000-0000-000068010000}"/>
    <cellStyle name="no dec 2 5 3 2" xfId="362" xr:uid="{00000000-0005-0000-0000-000069010000}"/>
    <cellStyle name="no dec 2 5 3 2 2" xfId="363" xr:uid="{00000000-0005-0000-0000-00006A010000}"/>
    <cellStyle name="no dec 2 5 4" xfId="364" xr:uid="{00000000-0005-0000-0000-00006B010000}"/>
    <cellStyle name="no dec 2 5 4 2" xfId="365" xr:uid="{00000000-0005-0000-0000-00006C010000}"/>
    <cellStyle name="no dec 2 5 4 3" xfId="366" xr:uid="{00000000-0005-0000-0000-00006D010000}"/>
    <cellStyle name="no dec 2 5 4 3 2" xfId="367" xr:uid="{00000000-0005-0000-0000-00006E010000}"/>
    <cellStyle name="no dec 2 5 5" xfId="368" xr:uid="{00000000-0005-0000-0000-00006F010000}"/>
    <cellStyle name="no dec 2 5 5 2" xfId="369" xr:uid="{00000000-0005-0000-0000-000070010000}"/>
    <cellStyle name="no dec 2 5 5 2 2" xfId="370" xr:uid="{00000000-0005-0000-0000-000071010000}"/>
    <cellStyle name="no dec 2 5 6" xfId="371" xr:uid="{00000000-0005-0000-0000-000072010000}"/>
    <cellStyle name="no dec 2 5 6 2" xfId="372" xr:uid="{00000000-0005-0000-0000-000073010000}"/>
    <cellStyle name="no dec 2 6" xfId="373" xr:uid="{00000000-0005-0000-0000-000074010000}"/>
    <cellStyle name="no dec 2 6 2" xfId="374" xr:uid="{00000000-0005-0000-0000-000075010000}"/>
    <cellStyle name="no dec 2 6 2 2" xfId="375" xr:uid="{00000000-0005-0000-0000-000076010000}"/>
    <cellStyle name="no dec 2 6 2 2 2" xfId="376" xr:uid="{00000000-0005-0000-0000-000077010000}"/>
    <cellStyle name="no dec 2 6 2 3" xfId="377" xr:uid="{00000000-0005-0000-0000-000078010000}"/>
    <cellStyle name="no dec 2 6 2 4" xfId="378" xr:uid="{00000000-0005-0000-0000-000079010000}"/>
    <cellStyle name="no dec 2 6 3" xfId="379" xr:uid="{00000000-0005-0000-0000-00007A010000}"/>
    <cellStyle name="no dec 2 6 3 2" xfId="380" xr:uid="{00000000-0005-0000-0000-00007B010000}"/>
    <cellStyle name="no dec 2 6 3 2 2" xfId="381" xr:uid="{00000000-0005-0000-0000-00007C010000}"/>
    <cellStyle name="no dec 2 6 4" xfId="382" xr:uid="{00000000-0005-0000-0000-00007D010000}"/>
    <cellStyle name="no dec 2 6 5" xfId="383" xr:uid="{00000000-0005-0000-0000-00007E010000}"/>
    <cellStyle name="no dec 2 6 5 2" xfId="384" xr:uid="{00000000-0005-0000-0000-00007F010000}"/>
    <cellStyle name="no dec 2 7" xfId="385" xr:uid="{00000000-0005-0000-0000-000080010000}"/>
    <cellStyle name="no dec 2 7 2" xfId="386" xr:uid="{00000000-0005-0000-0000-000081010000}"/>
    <cellStyle name="no dec 2 7 2 2" xfId="387" xr:uid="{00000000-0005-0000-0000-000082010000}"/>
    <cellStyle name="no dec 2 7 2 2 2" xfId="388" xr:uid="{00000000-0005-0000-0000-000083010000}"/>
    <cellStyle name="no dec 2 7 3" xfId="389" xr:uid="{00000000-0005-0000-0000-000084010000}"/>
    <cellStyle name="no dec 2 7 3 2" xfId="390" xr:uid="{00000000-0005-0000-0000-000085010000}"/>
    <cellStyle name="no dec 2 8" xfId="391" xr:uid="{00000000-0005-0000-0000-000086010000}"/>
    <cellStyle name="no dec 2 8 2" xfId="392" xr:uid="{00000000-0005-0000-0000-000087010000}"/>
    <cellStyle name="no dec 2 8 3" xfId="393" xr:uid="{00000000-0005-0000-0000-000088010000}"/>
    <cellStyle name="no dec 2 9" xfId="394" xr:uid="{00000000-0005-0000-0000-000089010000}"/>
    <cellStyle name="no dec 3" xfId="395" xr:uid="{00000000-0005-0000-0000-00008A010000}"/>
    <cellStyle name="no dec 3 2" xfId="396" xr:uid="{00000000-0005-0000-0000-00008B010000}"/>
    <cellStyle name="no dec 3 2 2" xfId="397" xr:uid="{00000000-0005-0000-0000-00008C010000}"/>
    <cellStyle name="no dec 3 2 3" xfId="398" xr:uid="{00000000-0005-0000-0000-00008D010000}"/>
    <cellStyle name="no dec 3 2 4" xfId="399" xr:uid="{00000000-0005-0000-0000-00008E010000}"/>
    <cellStyle name="no dec 3 3" xfId="400" xr:uid="{00000000-0005-0000-0000-00008F010000}"/>
    <cellStyle name="no dec 3 3 2" xfId="401" xr:uid="{00000000-0005-0000-0000-000090010000}"/>
    <cellStyle name="no dec 3 3 3" xfId="402" xr:uid="{00000000-0005-0000-0000-000091010000}"/>
    <cellStyle name="no dec 3 4" xfId="403" xr:uid="{00000000-0005-0000-0000-000092010000}"/>
    <cellStyle name="no dec 3 5" xfId="404" xr:uid="{00000000-0005-0000-0000-000093010000}"/>
    <cellStyle name="no dec 4" xfId="405" xr:uid="{00000000-0005-0000-0000-000094010000}"/>
    <cellStyle name="no dec 4 2" xfId="406" xr:uid="{00000000-0005-0000-0000-000095010000}"/>
    <cellStyle name="no dec 4 2 2" xfId="407" xr:uid="{00000000-0005-0000-0000-000096010000}"/>
    <cellStyle name="no dec 4 2 2 2" xfId="408" xr:uid="{00000000-0005-0000-0000-000097010000}"/>
    <cellStyle name="no dec 4 2 2 2 2" xfId="409" xr:uid="{00000000-0005-0000-0000-000098010000}"/>
    <cellStyle name="no dec 4 2 3" xfId="410" xr:uid="{00000000-0005-0000-0000-000099010000}"/>
    <cellStyle name="no dec 4 2 3 2" xfId="411" xr:uid="{00000000-0005-0000-0000-00009A010000}"/>
    <cellStyle name="no dec 4 2 3 2 2" xfId="412" xr:uid="{00000000-0005-0000-0000-00009B010000}"/>
    <cellStyle name="no dec 4 2 4" xfId="413" xr:uid="{00000000-0005-0000-0000-00009C010000}"/>
    <cellStyle name="no dec 4 2 4 2" xfId="414" xr:uid="{00000000-0005-0000-0000-00009D010000}"/>
    <cellStyle name="no dec 4 3" xfId="415" xr:uid="{00000000-0005-0000-0000-00009E010000}"/>
    <cellStyle name="no dec 4 3 2" xfId="416" xr:uid="{00000000-0005-0000-0000-00009F010000}"/>
    <cellStyle name="no dec 4 3 2 2" xfId="417" xr:uid="{00000000-0005-0000-0000-0000A0010000}"/>
    <cellStyle name="no dec 4 4" xfId="418" xr:uid="{00000000-0005-0000-0000-0000A1010000}"/>
    <cellStyle name="no dec 4 4 2" xfId="419" xr:uid="{00000000-0005-0000-0000-0000A2010000}"/>
    <cellStyle name="no dec 4 4 3" xfId="420" xr:uid="{00000000-0005-0000-0000-0000A3010000}"/>
    <cellStyle name="no dec 4 4 3 2" xfId="421" xr:uid="{00000000-0005-0000-0000-0000A4010000}"/>
    <cellStyle name="no dec 4 5" xfId="422" xr:uid="{00000000-0005-0000-0000-0000A5010000}"/>
    <cellStyle name="no dec 4 5 2" xfId="423" xr:uid="{00000000-0005-0000-0000-0000A6010000}"/>
    <cellStyle name="no dec 4 5 2 2" xfId="424" xr:uid="{00000000-0005-0000-0000-0000A7010000}"/>
    <cellStyle name="no dec 4 6" xfId="425" xr:uid="{00000000-0005-0000-0000-0000A8010000}"/>
    <cellStyle name="no dec 4 6 2" xfId="426" xr:uid="{00000000-0005-0000-0000-0000A9010000}"/>
    <cellStyle name="no dec 5" xfId="427" xr:uid="{00000000-0005-0000-0000-0000AA010000}"/>
    <cellStyle name="no dec 5 2" xfId="428" xr:uid="{00000000-0005-0000-0000-0000AB010000}"/>
    <cellStyle name="no dec 5 2 2" xfId="429" xr:uid="{00000000-0005-0000-0000-0000AC010000}"/>
    <cellStyle name="no dec 5 2 2 2" xfId="430" xr:uid="{00000000-0005-0000-0000-0000AD010000}"/>
    <cellStyle name="no dec 5 3" xfId="431" xr:uid="{00000000-0005-0000-0000-0000AE010000}"/>
    <cellStyle name="no dec 5 3 2" xfId="432" xr:uid="{00000000-0005-0000-0000-0000AF010000}"/>
    <cellStyle name="no dec 5 3 2 2" xfId="433" xr:uid="{00000000-0005-0000-0000-0000B0010000}"/>
    <cellStyle name="no dec 5 4" xfId="434" xr:uid="{00000000-0005-0000-0000-0000B1010000}"/>
    <cellStyle name="no dec 5 4 2" xfId="435" xr:uid="{00000000-0005-0000-0000-0000B2010000}"/>
    <cellStyle name="no dec 6" xfId="436" xr:uid="{00000000-0005-0000-0000-0000B3010000}"/>
    <cellStyle name="no dec 6 2" xfId="437" xr:uid="{00000000-0005-0000-0000-0000B4010000}"/>
    <cellStyle name="no dec 6 2 2" xfId="438" xr:uid="{00000000-0005-0000-0000-0000B5010000}"/>
    <cellStyle name="no dec 6 2 2 2" xfId="439" xr:uid="{00000000-0005-0000-0000-0000B6010000}"/>
    <cellStyle name="no dec 6 3" xfId="440" xr:uid="{00000000-0005-0000-0000-0000B7010000}"/>
    <cellStyle name="no dec 6 3 2" xfId="441" xr:uid="{00000000-0005-0000-0000-0000B8010000}"/>
    <cellStyle name="no dec 7" xfId="442" xr:uid="{00000000-0005-0000-0000-0000B9010000}"/>
    <cellStyle name="no dec 7 2" xfId="443" xr:uid="{00000000-0005-0000-0000-0000BA010000}"/>
    <cellStyle name="no dec 8" xfId="444" xr:uid="{00000000-0005-0000-0000-0000BB010000}"/>
    <cellStyle name="no dec 8 2" xfId="445" xr:uid="{00000000-0005-0000-0000-0000BC010000}"/>
    <cellStyle name="no dec_基本設計書更新履歴一覧" xfId="446" xr:uid="{00000000-0005-0000-0000-0000BD010000}"/>
    <cellStyle name="Normal - Style1" xfId="447" xr:uid="{00000000-0005-0000-0000-0000BE010000}"/>
    <cellStyle name="Normal - Style1 2" xfId="448" xr:uid="{00000000-0005-0000-0000-0000BF010000}"/>
    <cellStyle name="Normal - Style1 3" xfId="449" xr:uid="{00000000-0005-0000-0000-0000C0010000}"/>
    <cellStyle name="Normal - Style1 4" xfId="450" xr:uid="{00000000-0005-0000-0000-0000C1010000}"/>
    <cellStyle name="Normal_#18-Internet" xfId="451" xr:uid="{00000000-0005-0000-0000-0000C2010000}"/>
    <cellStyle name="Percent [2]" xfId="452" xr:uid="{00000000-0005-0000-0000-0000C3010000}"/>
    <cellStyle name="price" xfId="453" xr:uid="{00000000-0005-0000-0000-0000C4010000}"/>
    <cellStyle name="PSChar" xfId="454" xr:uid="{00000000-0005-0000-0000-0000C5010000}"/>
    <cellStyle name="PSHeading" xfId="455" xr:uid="{00000000-0005-0000-0000-0000C6010000}"/>
    <cellStyle name="revised" xfId="456" xr:uid="{00000000-0005-0000-0000-0000C7010000}"/>
    <cellStyle name="SAPBEXaggData" xfId="457" xr:uid="{00000000-0005-0000-0000-0000C8010000}"/>
    <cellStyle name="SAPBEXaggDataEmph" xfId="458" xr:uid="{00000000-0005-0000-0000-0000C9010000}"/>
    <cellStyle name="SAPBEXaggItem" xfId="459" xr:uid="{00000000-0005-0000-0000-0000CA010000}"/>
    <cellStyle name="SAPBEXaggItemX" xfId="460" xr:uid="{00000000-0005-0000-0000-0000CB010000}"/>
    <cellStyle name="SAPBEXchaText" xfId="461" xr:uid="{00000000-0005-0000-0000-0000CC010000}"/>
    <cellStyle name="SAPBEXexcBad7" xfId="462" xr:uid="{00000000-0005-0000-0000-0000CD010000}"/>
    <cellStyle name="SAPBEXexcBad8" xfId="463" xr:uid="{00000000-0005-0000-0000-0000CE010000}"/>
    <cellStyle name="SAPBEXexcBad9" xfId="464" xr:uid="{00000000-0005-0000-0000-0000CF010000}"/>
    <cellStyle name="SAPBEXexcCritical4" xfId="465" xr:uid="{00000000-0005-0000-0000-0000D0010000}"/>
    <cellStyle name="SAPBEXexcCritical5" xfId="466" xr:uid="{00000000-0005-0000-0000-0000D1010000}"/>
    <cellStyle name="SAPBEXexcCritical6" xfId="467" xr:uid="{00000000-0005-0000-0000-0000D2010000}"/>
    <cellStyle name="SAPBEXexcGood1" xfId="468" xr:uid="{00000000-0005-0000-0000-0000D3010000}"/>
    <cellStyle name="SAPBEXexcGood2" xfId="469" xr:uid="{00000000-0005-0000-0000-0000D4010000}"/>
    <cellStyle name="SAPBEXexcGood3" xfId="470" xr:uid="{00000000-0005-0000-0000-0000D5010000}"/>
    <cellStyle name="SAPBEXfilterDrill" xfId="471" xr:uid="{00000000-0005-0000-0000-0000D6010000}"/>
    <cellStyle name="SAPBEXfilterItem" xfId="472" xr:uid="{00000000-0005-0000-0000-0000D7010000}"/>
    <cellStyle name="SAPBEXfilterText" xfId="473" xr:uid="{00000000-0005-0000-0000-0000D8010000}"/>
    <cellStyle name="SAPBEXformats" xfId="474" xr:uid="{00000000-0005-0000-0000-0000D9010000}"/>
    <cellStyle name="SAPBEXheaderItem" xfId="475" xr:uid="{00000000-0005-0000-0000-0000DA010000}"/>
    <cellStyle name="SAPBEXheaderText" xfId="476" xr:uid="{00000000-0005-0000-0000-0000DB010000}"/>
    <cellStyle name="SAPBEXHLevel0" xfId="477" xr:uid="{00000000-0005-0000-0000-0000DC010000}"/>
    <cellStyle name="SAPBEXHLevel0X" xfId="478" xr:uid="{00000000-0005-0000-0000-0000DD010000}"/>
    <cellStyle name="SAPBEXHLevel1" xfId="479" xr:uid="{00000000-0005-0000-0000-0000DE010000}"/>
    <cellStyle name="SAPBEXHLevel1X" xfId="480" xr:uid="{00000000-0005-0000-0000-0000DF010000}"/>
    <cellStyle name="SAPBEXHLevel2" xfId="481" xr:uid="{00000000-0005-0000-0000-0000E0010000}"/>
    <cellStyle name="SAPBEXHLevel2X" xfId="482" xr:uid="{00000000-0005-0000-0000-0000E1010000}"/>
    <cellStyle name="SAPBEXHLevel3" xfId="483" xr:uid="{00000000-0005-0000-0000-0000E2010000}"/>
    <cellStyle name="SAPBEXHLevel3X" xfId="484" xr:uid="{00000000-0005-0000-0000-0000E3010000}"/>
    <cellStyle name="SAPBEXresData" xfId="485" xr:uid="{00000000-0005-0000-0000-0000E4010000}"/>
    <cellStyle name="SAPBEXresDataEmph" xfId="486" xr:uid="{00000000-0005-0000-0000-0000E5010000}"/>
    <cellStyle name="SAPBEXresItem" xfId="487" xr:uid="{00000000-0005-0000-0000-0000E6010000}"/>
    <cellStyle name="SAPBEXresItemX" xfId="488" xr:uid="{00000000-0005-0000-0000-0000E7010000}"/>
    <cellStyle name="SAPBEXstdData" xfId="489" xr:uid="{00000000-0005-0000-0000-0000E8010000}"/>
    <cellStyle name="SAPBEXstdDataEmph" xfId="490" xr:uid="{00000000-0005-0000-0000-0000E9010000}"/>
    <cellStyle name="SAPBEXstdItem" xfId="491" xr:uid="{00000000-0005-0000-0000-0000EA010000}"/>
    <cellStyle name="SAPBEXstdItemX" xfId="492" xr:uid="{00000000-0005-0000-0000-0000EB010000}"/>
    <cellStyle name="SAPBEXtitle" xfId="493" xr:uid="{00000000-0005-0000-0000-0000EC010000}"/>
    <cellStyle name="SAPBEXundefined" xfId="494" xr:uid="{00000000-0005-0000-0000-0000ED010000}"/>
    <cellStyle name="section" xfId="495" xr:uid="{00000000-0005-0000-0000-0000EE010000}"/>
    <cellStyle name="SPOl" xfId="496" xr:uid="{00000000-0005-0000-0000-0000EF010000}"/>
    <cellStyle name="Standaard_laroux" xfId="497" xr:uid="{00000000-0005-0000-0000-0000F0010000}"/>
    <cellStyle name="subhead" xfId="498" xr:uid="{00000000-0005-0000-0000-0000F1010000}"/>
    <cellStyle name="title" xfId="499" xr:uid="{00000000-0005-0000-0000-0000F2010000}"/>
    <cellStyle name="Valuta [0]_laroux" xfId="500" xr:uid="{00000000-0005-0000-0000-0000F3010000}"/>
    <cellStyle name="Valuta_laroux" xfId="501" xr:uid="{00000000-0005-0000-0000-0000F4010000}"/>
    <cellStyle name="yumi" xfId="502" xr:uid="{00000000-0005-0000-0000-0000F5010000}"/>
    <cellStyle name="アクセント 1 2" xfId="503" xr:uid="{00000000-0005-0000-0000-0000F6010000}"/>
    <cellStyle name="アクセント 1 2 2" xfId="504" xr:uid="{00000000-0005-0000-0000-0000F7010000}"/>
    <cellStyle name="アクセント 1 2 3" xfId="505" xr:uid="{00000000-0005-0000-0000-0000F8010000}"/>
    <cellStyle name="アクセント 1 2 4" xfId="506" xr:uid="{00000000-0005-0000-0000-0000F9010000}"/>
    <cellStyle name="アクセント 1 2 5" xfId="507" xr:uid="{00000000-0005-0000-0000-0000FA010000}"/>
    <cellStyle name="アクセント 1 3" xfId="508" xr:uid="{00000000-0005-0000-0000-0000FB010000}"/>
    <cellStyle name="アクセント 1 3 2" xfId="509" xr:uid="{00000000-0005-0000-0000-0000FC010000}"/>
    <cellStyle name="アクセント 1 3 3" xfId="510" xr:uid="{00000000-0005-0000-0000-0000FD010000}"/>
    <cellStyle name="アクセント 1 3 4" xfId="511" xr:uid="{00000000-0005-0000-0000-0000FE010000}"/>
    <cellStyle name="アクセント 1 3 5" xfId="512" xr:uid="{00000000-0005-0000-0000-0000FF010000}"/>
    <cellStyle name="アクセント 1 4" xfId="513" xr:uid="{00000000-0005-0000-0000-000000020000}"/>
    <cellStyle name="アクセント 1 4 2" xfId="514" xr:uid="{00000000-0005-0000-0000-000001020000}"/>
    <cellStyle name="アクセント 1 4 3" xfId="515" xr:uid="{00000000-0005-0000-0000-000002020000}"/>
    <cellStyle name="アクセント 1 5" xfId="516" xr:uid="{00000000-0005-0000-0000-000003020000}"/>
    <cellStyle name="アクセント 1 6" xfId="517" xr:uid="{00000000-0005-0000-0000-000004020000}"/>
    <cellStyle name="アクセント 2 2" xfId="518" xr:uid="{00000000-0005-0000-0000-000005020000}"/>
    <cellStyle name="アクセント 2 2 2" xfId="519" xr:uid="{00000000-0005-0000-0000-000006020000}"/>
    <cellStyle name="アクセント 2 2 3" xfId="520" xr:uid="{00000000-0005-0000-0000-000007020000}"/>
    <cellStyle name="アクセント 2 2 4" xfId="521" xr:uid="{00000000-0005-0000-0000-000008020000}"/>
    <cellStyle name="アクセント 2 2 5" xfId="522" xr:uid="{00000000-0005-0000-0000-000009020000}"/>
    <cellStyle name="アクセント 2 3" xfId="523" xr:uid="{00000000-0005-0000-0000-00000A020000}"/>
    <cellStyle name="アクセント 2 3 2" xfId="524" xr:uid="{00000000-0005-0000-0000-00000B020000}"/>
    <cellStyle name="アクセント 2 3 3" xfId="525" xr:uid="{00000000-0005-0000-0000-00000C020000}"/>
    <cellStyle name="アクセント 2 3 4" xfId="526" xr:uid="{00000000-0005-0000-0000-00000D020000}"/>
    <cellStyle name="アクセント 2 3 5" xfId="527" xr:uid="{00000000-0005-0000-0000-00000E020000}"/>
    <cellStyle name="アクセント 2 4" xfId="528" xr:uid="{00000000-0005-0000-0000-00000F020000}"/>
    <cellStyle name="アクセント 2 4 2" xfId="529" xr:uid="{00000000-0005-0000-0000-000010020000}"/>
    <cellStyle name="アクセント 2 4 3" xfId="530" xr:uid="{00000000-0005-0000-0000-000011020000}"/>
    <cellStyle name="アクセント 2 5" xfId="531" xr:uid="{00000000-0005-0000-0000-000012020000}"/>
    <cellStyle name="アクセント 2 6" xfId="532" xr:uid="{00000000-0005-0000-0000-000013020000}"/>
    <cellStyle name="アクセント 3 2" xfId="533" xr:uid="{00000000-0005-0000-0000-000014020000}"/>
    <cellStyle name="アクセント 3 2 2" xfId="534" xr:uid="{00000000-0005-0000-0000-000015020000}"/>
    <cellStyle name="アクセント 3 2 3" xfId="535" xr:uid="{00000000-0005-0000-0000-000016020000}"/>
    <cellStyle name="アクセント 3 2 4" xfId="536" xr:uid="{00000000-0005-0000-0000-000017020000}"/>
    <cellStyle name="アクセント 3 2 5" xfId="537" xr:uid="{00000000-0005-0000-0000-000018020000}"/>
    <cellStyle name="アクセント 3 3" xfId="538" xr:uid="{00000000-0005-0000-0000-000019020000}"/>
    <cellStyle name="アクセント 3 3 2" xfId="539" xr:uid="{00000000-0005-0000-0000-00001A020000}"/>
    <cellStyle name="アクセント 3 3 3" xfId="540" xr:uid="{00000000-0005-0000-0000-00001B020000}"/>
    <cellStyle name="アクセント 3 3 4" xfId="541" xr:uid="{00000000-0005-0000-0000-00001C020000}"/>
    <cellStyle name="アクセント 3 3 5" xfId="542" xr:uid="{00000000-0005-0000-0000-00001D020000}"/>
    <cellStyle name="アクセント 3 4" xfId="543" xr:uid="{00000000-0005-0000-0000-00001E020000}"/>
    <cellStyle name="アクセント 3 4 2" xfId="544" xr:uid="{00000000-0005-0000-0000-00001F020000}"/>
    <cellStyle name="アクセント 3 4 3" xfId="545" xr:uid="{00000000-0005-0000-0000-000020020000}"/>
    <cellStyle name="アクセント 3 5" xfId="546" xr:uid="{00000000-0005-0000-0000-000021020000}"/>
    <cellStyle name="アクセント 3 6" xfId="547" xr:uid="{00000000-0005-0000-0000-000022020000}"/>
    <cellStyle name="アクセント 4 2" xfId="548" xr:uid="{00000000-0005-0000-0000-000023020000}"/>
    <cellStyle name="アクセント 4 2 2" xfId="549" xr:uid="{00000000-0005-0000-0000-000024020000}"/>
    <cellStyle name="アクセント 4 2 3" xfId="550" xr:uid="{00000000-0005-0000-0000-000025020000}"/>
    <cellStyle name="アクセント 4 2 4" xfId="551" xr:uid="{00000000-0005-0000-0000-000026020000}"/>
    <cellStyle name="アクセント 4 2 5" xfId="552" xr:uid="{00000000-0005-0000-0000-000027020000}"/>
    <cellStyle name="アクセント 4 3" xfId="553" xr:uid="{00000000-0005-0000-0000-000028020000}"/>
    <cellStyle name="アクセント 4 3 2" xfId="554" xr:uid="{00000000-0005-0000-0000-000029020000}"/>
    <cellStyle name="アクセント 4 3 3" xfId="555" xr:uid="{00000000-0005-0000-0000-00002A020000}"/>
    <cellStyle name="アクセント 4 3 4" xfId="556" xr:uid="{00000000-0005-0000-0000-00002B020000}"/>
    <cellStyle name="アクセント 4 3 5" xfId="557" xr:uid="{00000000-0005-0000-0000-00002C020000}"/>
    <cellStyle name="アクセント 4 4" xfId="558" xr:uid="{00000000-0005-0000-0000-00002D020000}"/>
    <cellStyle name="アクセント 4 4 2" xfId="559" xr:uid="{00000000-0005-0000-0000-00002E020000}"/>
    <cellStyle name="アクセント 4 4 3" xfId="560" xr:uid="{00000000-0005-0000-0000-00002F020000}"/>
    <cellStyle name="アクセント 4 5" xfId="561" xr:uid="{00000000-0005-0000-0000-000030020000}"/>
    <cellStyle name="アクセント 4 6" xfId="562" xr:uid="{00000000-0005-0000-0000-000031020000}"/>
    <cellStyle name="アクセント 5 2" xfId="563" xr:uid="{00000000-0005-0000-0000-000032020000}"/>
    <cellStyle name="アクセント 5 2 2" xfId="564" xr:uid="{00000000-0005-0000-0000-000033020000}"/>
    <cellStyle name="アクセント 5 2 3" xfId="565" xr:uid="{00000000-0005-0000-0000-000034020000}"/>
    <cellStyle name="アクセント 5 2 4" xfId="566" xr:uid="{00000000-0005-0000-0000-000035020000}"/>
    <cellStyle name="アクセント 5 2 5" xfId="567" xr:uid="{00000000-0005-0000-0000-000036020000}"/>
    <cellStyle name="アクセント 5 3" xfId="568" xr:uid="{00000000-0005-0000-0000-000037020000}"/>
    <cellStyle name="アクセント 5 3 2" xfId="569" xr:uid="{00000000-0005-0000-0000-000038020000}"/>
    <cellStyle name="アクセント 5 3 3" xfId="570" xr:uid="{00000000-0005-0000-0000-000039020000}"/>
    <cellStyle name="アクセント 5 3 4" xfId="571" xr:uid="{00000000-0005-0000-0000-00003A020000}"/>
    <cellStyle name="アクセント 5 3 5" xfId="572" xr:uid="{00000000-0005-0000-0000-00003B020000}"/>
    <cellStyle name="アクセント 5 4" xfId="573" xr:uid="{00000000-0005-0000-0000-00003C020000}"/>
    <cellStyle name="アクセント 5 4 2" xfId="574" xr:uid="{00000000-0005-0000-0000-00003D020000}"/>
    <cellStyle name="アクセント 5 4 3" xfId="575" xr:uid="{00000000-0005-0000-0000-00003E020000}"/>
    <cellStyle name="アクセント 5 5" xfId="576" xr:uid="{00000000-0005-0000-0000-00003F020000}"/>
    <cellStyle name="アクセント 5 6" xfId="577" xr:uid="{00000000-0005-0000-0000-000040020000}"/>
    <cellStyle name="アクセント 6 2" xfId="578" xr:uid="{00000000-0005-0000-0000-000041020000}"/>
    <cellStyle name="アクセント 6 2 2" xfId="579" xr:uid="{00000000-0005-0000-0000-000042020000}"/>
    <cellStyle name="アクセント 6 2 3" xfId="580" xr:uid="{00000000-0005-0000-0000-000043020000}"/>
    <cellStyle name="アクセント 6 2 4" xfId="581" xr:uid="{00000000-0005-0000-0000-000044020000}"/>
    <cellStyle name="アクセント 6 2 5" xfId="582" xr:uid="{00000000-0005-0000-0000-000045020000}"/>
    <cellStyle name="アクセント 6 3" xfId="583" xr:uid="{00000000-0005-0000-0000-000046020000}"/>
    <cellStyle name="アクセント 6 3 2" xfId="584" xr:uid="{00000000-0005-0000-0000-000047020000}"/>
    <cellStyle name="アクセント 6 3 3" xfId="585" xr:uid="{00000000-0005-0000-0000-000048020000}"/>
    <cellStyle name="アクセント 6 3 4" xfId="586" xr:uid="{00000000-0005-0000-0000-000049020000}"/>
    <cellStyle name="アクセント 6 3 5" xfId="587" xr:uid="{00000000-0005-0000-0000-00004A020000}"/>
    <cellStyle name="アクセント 6 4" xfId="588" xr:uid="{00000000-0005-0000-0000-00004B020000}"/>
    <cellStyle name="アクセント 6 4 2" xfId="589" xr:uid="{00000000-0005-0000-0000-00004C020000}"/>
    <cellStyle name="アクセント 6 4 3" xfId="590" xr:uid="{00000000-0005-0000-0000-00004D020000}"/>
    <cellStyle name="アクセント 6 5" xfId="591" xr:uid="{00000000-0005-0000-0000-00004E020000}"/>
    <cellStyle name="アクセント 6 6" xfId="592" xr:uid="{00000000-0005-0000-0000-00004F020000}"/>
    <cellStyle name="ｶｯｺ" xfId="593" xr:uid="{00000000-0005-0000-0000-000050020000}"/>
    <cellStyle name="スタイル 1" xfId="594" xr:uid="{00000000-0005-0000-0000-000051020000}"/>
    <cellStyle name="スタイル 1 2" xfId="595" xr:uid="{00000000-0005-0000-0000-000052020000}"/>
    <cellStyle name="タイトル 2" xfId="596" xr:uid="{00000000-0005-0000-0000-000053020000}"/>
    <cellStyle name="タイトル 2 2" xfId="597" xr:uid="{00000000-0005-0000-0000-000054020000}"/>
    <cellStyle name="タイトル 2 3" xfId="598" xr:uid="{00000000-0005-0000-0000-000055020000}"/>
    <cellStyle name="タイトル 2 4" xfId="599" xr:uid="{00000000-0005-0000-0000-000056020000}"/>
    <cellStyle name="タイトル 2 5" xfId="600" xr:uid="{00000000-0005-0000-0000-000057020000}"/>
    <cellStyle name="タイトル 3" xfId="601" xr:uid="{00000000-0005-0000-0000-000058020000}"/>
    <cellStyle name="タイトル 3 2" xfId="602" xr:uid="{00000000-0005-0000-0000-000059020000}"/>
    <cellStyle name="タイトル 3 3" xfId="603" xr:uid="{00000000-0005-0000-0000-00005A020000}"/>
    <cellStyle name="タイトル 3 4" xfId="604" xr:uid="{00000000-0005-0000-0000-00005B020000}"/>
    <cellStyle name="タイトル 3 5" xfId="605" xr:uid="{00000000-0005-0000-0000-00005C020000}"/>
    <cellStyle name="タイトル 4" xfId="606" xr:uid="{00000000-0005-0000-0000-00005D020000}"/>
    <cellStyle name="タイトル 4 2" xfId="607" xr:uid="{00000000-0005-0000-0000-00005E020000}"/>
    <cellStyle name="タイトル 4 3" xfId="608" xr:uid="{00000000-0005-0000-0000-00005F020000}"/>
    <cellStyle name="タイトル 5" xfId="609" xr:uid="{00000000-0005-0000-0000-000060020000}"/>
    <cellStyle name="チェック セル 2" xfId="610" xr:uid="{00000000-0005-0000-0000-000061020000}"/>
    <cellStyle name="チェック セル 2 2" xfId="611" xr:uid="{00000000-0005-0000-0000-000062020000}"/>
    <cellStyle name="チェック セル 2 3" xfId="612" xr:uid="{00000000-0005-0000-0000-000063020000}"/>
    <cellStyle name="チェック セル 2 4" xfId="613" xr:uid="{00000000-0005-0000-0000-000064020000}"/>
    <cellStyle name="チェック セル 2 5" xfId="614" xr:uid="{00000000-0005-0000-0000-000065020000}"/>
    <cellStyle name="チェック セル 3" xfId="615" xr:uid="{00000000-0005-0000-0000-000066020000}"/>
    <cellStyle name="チェック セル 3 2" xfId="616" xr:uid="{00000000-0005-0000-0000-000067020000}"/>
    <cellStyle name="チェック セル 3 3" xfId="617" xr:uid="{00000000-0005-0000-0000-000068020000}"/>
    <cellStyle name="チェック セル 3 4" xfId="618" xr:uid="{00000000-0005-0000-0000-000069020000}"/>
    <cellStyle name="チェック セル 3 5" xfId="619" xr:uid="{00000000-0005-0000-0000-00006A020000}"/>
    <cellStyle name="チェック セル 4" xfId="620" xr:uid="{00000000-0005-0000-0000-00006B020000}"/>
    <cellStyle name="チェック セル 4 2" xfId="621" xr:uid="{00000000-0005-0000-0000-00006C020000}"/>
    <cellStyle name="チェック セル 4 3" xfId="622" xr:uid="{00000000-0005-0000-0000-00006D020000}"/>
    <cellStyle name="チェック セル 5" xfId="623" xr:uid="{00000000-0005-0000-0000-00006E020000}"/>
    <cellStyle name="チェック セル 6" xfId="624" xr:uid="{00000000-0005-0000-0000-00006F020000}"/>
    <cellStyle name="どちらでもない 2" xfId="625" xr:uid="{00000000-0005-0000-0000-000070020000}"/>
    <cellStyle name="どちらでもない 2 2" xfId="626" xr:uid="{00000000-0005-0000-0000-000071020000}"/>
    <cellStyle name="どちらでもない 2 3" xfId="627" xr:uid="{00000000-0005-0000-0000-000072020000}"/>
    <cellStyle name="どちらでもない 2 4" xfId="628" xr:uid="{00000000-0005-0000-0000-000073020000}"/>
    <cellStyle name="どちらでもない 2 5" xfId="629" xr:uid="{00000000-0005-0000-0000-000074020000}"/>
    <cellStyle name="どちらでもない 3" xfId="630" xr:uid="{00000000-0005-0000-0000-000075020000}"/>
    <cellStyle name="どちらでもない 3 2" xfId="631" xr:uid="{00000000-0005-0000-0000-000076020000}"/>
    <cellStyle name="どちらでもない 3 3" xfId="632" xr:uid="{00000000-0005-0000-0000-000077020000}"/>
    <cellStyle name="どちらでもない 3 4" xfId="633" xr:uid="{00000000-0005-0000-0000-000078020000}"/>
    <cellStyle name="どちらでもない 3 5" xfId="634" xr:uid="{00000000-0005-0000-0000-000079020000}"/>
    <cellStyle name="どちらでもない 4" xfId="635" xr:uid="{00000000-0005-0000-0000-00007A020000}"/>
    <cellStyle name="どちらでもない 4 2" xfId="636" xr:uid="{00000000-0005-0000-0000-00007B020000}"/>
    <cellStyle name="どちらでもない 4 3" xfId="637" xr:uid="{00000000-0005-0000-0000-00007C020000}"/>
    <cellStyle name="どちらでもない 5" xfId="638" xr:uid="{00000000-0005-0000-0000-00007D020000}"/>
    <cellStyle name="どちらでもない 6" xfId="639" xr:uid="{00000000-0005-0000-0000-00007E020000}"/>
    <cellStyle name="パーセント 2" xfId="640" xr:uid="{00000000-0005-0000-0000-00007F020000}"/>
    <cellStyle name="パーセント 3" xfId="641" xr:uid="{00000000-0005-0000-0000-000080020000}"/>
    <cellStyle name="ハイパーリンク 2" xfId="642" xr:uid="{00000000-0005-0000-0000-000081020000}"/>
    <cellStyle name="ハイパーリンク 2 2" xfId="643" xr:uid="{00000000-0005-0000-0000-000082020000}"/>
    <cellStyle name="ハイパーリンク 2_基本設計書更新履歴一覧" xfId="644" xr:uid="{00000000-0005-0000-0000-000083020000}"/>
    <cellStyle name="ハイパーリンク 3" xfId="645" xr:uid="{00000000-0005-0000-0000-000084020000}"/>
    <cellStyle name="ハイパーリンク 4" xfId="646" xr:uid="{00000000-0005-0000-0000-000085020000}"/>
    <cellStyle name="ハイパーリンク 5" xfId="647" xr:uid="{00000000-0005-0000-0000-000086020000}"/>
    <cellStyle name="ハイパーリンク 6" xfId="648" xr:uid="{00000000-0005-0000-0000-000087020000}"/>
    <cellStyle name="メモ 2" xfId="649" xr:uid="{00000000-0005-0000-0000-000088020000}"/>
    <cellStyle name="メモ 2 2" xfId="650" xr:uid="{00000000-0005-0000-0000-000089020000}"/>
    <cellStyle name="メモ 2 3" xfId="651" xr:uid="{00000000-0005-0000-0000-00008A020000}"/>
    <cellStyle name="メモ 2 3 2" xfId="652" xr:uid="{00000000-0005-0000-0000-00008B020000}"/>
    <cellStyle name="メモ 2 4" xfId="653" xr:uid="{00000000-0005-0000-0000-00008C020000}"/>
    <cellStyle name="メモ 2 5" xfId="654" xr:uid="{00000000-0005-0000-0000-00008D020000}"/>
    <cellStyle name="メモ 2 6" xfId="655" xr:uid="{00000000-0005-0000-0000-00008E020000}"/>
    <cellStyle name="メモ 2 7" xfId="656" xr:uid="{00000000-0005-0000-0000-00008F020000}"/>
    <cellStyle name="メモ 3" xfId="657" xr:uid="{00000000-0005-0000-0000-000090020000}"/>
    <cellStyle name="メモ 3 2" xfId="658" xr:uid="{00000000-0005-0000-0000-000091020000}"/>
    <cellStyle name="メモ 3 2 2" xfId="659" xr:uid="{00000000-0005-0000-0000-000092020000}"/>
    <cellStyle name="メモ 3 2 3" xfId="660" xr:uid="{00000000-0005-0000-0000-000093020000}"/>
    <cellStyle name="メモ 3 2 3 2" xfId="661" xr:uid="{00000000-0005-0000-0000-000094020000}"/>
    <cellStyle name="メモ 3 2 4" xfId="662" xr:uid="{00000000-0005-0000-0000-000095020000}"/>
    <cellStyle name="メモ 3 3" xfId="663" xr:uid="{00000000-0005-0000-0000-000096020000}"/>
    <cellStyle name="メモ 3 3 2" xfId="664" xr:uid="{00000000-0005-0000-0000-000097020000}"/>
    <cellStyle name="メモ 3 3 3" xfId="665" xr:uid="{00000000-0005-0000-0000-000098020000}"/>
    <cellStyle name="メモ 3 3 3 2" xfId="666" xr:uid="{00000000-0005-0000-0000-000099020000}"/>
    <cellStyle name="メモ 3 3 4" xfId="667" xr:uid="{00000000-0005-0000-0000-00009A020000}"/>
    <cellStyle name="メモ 3 4" xfId="668" xr:uid="{00000000-0005-0000-0000-00009B020000}"/>
    <cellStyle name="メモ 3 5" xfId="669" xr:uid="{00000000-0005-0000-0000-00009C020000}"/>
    <cellStyle name="メモ 3 6" xfId="670" xr:uid="{00000000-0005-0000-0000-00009D020000}"/>
    <cellStyle name="メモ 3 7" xfId="671" xr:uid="{00000000-0005-0000-0000-00009E020000}"/>
    <cellStyle name="メモ 4" xfId="672" xr:uid="{00000000-0005-0000-0000-00009F020000}"/>
    <cellStyle name="メモ 4 2" xfId="673" xr:uid="{00000000-0005-0000-0000-0000A0020000}"/>
    <cellStyle name="メモ 4 3" xfId="674" xr:uid="{00000000-0005-0000-0000-0000A1020000}"/>
    <cellStyle name="メモ 4 4" xfId="675" xr:uid="{00000000-0005-0000-0000-0000A2020000}"/>
    <cellStyle name="メモ 5" xfId="676" xr:uid="{00000000-0005-0000-0000-0000A3020000}"/>
    <cellStyle name="メモ 6" xfId="677" xr:uid="{00000000-0005-0000-0000-0000A4020000}"/>
    <cellStyle name="リンク セル 2" xfId="678" xr:uid="{00000000-0005-0000-0000-0000A5020000}"/>
    <cellStyle name="リンク セル 2 2" xfId="679" xr:uid="{00000000-0005-0000-0000-0000A6020000}"/>
    <cellStyle name="リンク セル 2 3" xfId="680" xr:uid="{00000000-0005-0000-0000-0000A7020000}"/>
    <cellStyle name="リンク セル 2 4" xfId="681" xr:uid="{00000000-0005-0000-0000-0000A8020000}"/>
    <cellStyle name="リンク セル 2 5" xfId="682" xr:uid="{00000000-0005-0000-0000-0000A9020000}"/>
    <cellStyle name="リンク セル 3" xfId="683" xr:uid="{00000000-0005-0000-0000-0000AA020000}"/>
    <cellStyle name="リンク セル 3 2" xfId="684" xr:uid="{00000000-0005-0000-0000-0000AB020000}"/>
    <cellStyle name="リンク セル 3 3" xfId="685" xr:uid="{00000000-0005-0000-0000-0000AC020000}"/>
    <cellStyle name="リンク セル 3 4" xfId="686" xr:uid="{00000000-0005-0000-0000-0000AD020000}"/>
    <cellStyle name="リンク セル 3 5" xfId="687" xr:uid="{00000000-0005-0000-0000-0000AE020000}"/>
    <cellStyle name="リンク セル 4" xfId="688" xr:uid="{00000000-0005-0000-0000-0000AF020000}"/>
    <cellStyle name="リンク セル 4 2" xfId="689" xr:uid="{00000000-0005-0000-0000-0000B0020000}"/>
    <cellStyle name="リンク セル 4 3" xfId="690" xr:uid="{00000000-0005-0000-0000-0000B1020000}"/>
    <cellStyle name="リンク セル 5" xfId="691" xr:uid="{00000000-0005-0000-0000-0000B2020000}"/>
    <cellStyle name="リンク セル 6" xfId="692" xr:uid="{00000000-0005-0000-0000-0000B3020000}"/>
    <cellStyle name="_x001d_・_x000c_ﾏ・_x000d_ﾂ・_x0001__x0016__x0011_F5_x0007__x0001__x0001_" xfId="693" xr:uid="{00000000-0005-0000-0000-0000B4020000}"/>
    <cellStyle name="悪い 2" xfId="694" xr:uid="{00000000-0005-0000-0000-0000B5020000}"/>
    <cellStyle name="悪い 2 2" xfId="695" xr:uid="{00000000-0005-0000-0000-0000B6020000}"/>
    <cellStyle name="悪い 2 3" xfId="696" xr:uid="{00000000-0005-0000-0000-0000B7020000}"/>
    <cellStyle name="悪い 2 4" xfId="697" xr:uid="{00000000-0005-0000-0000-0000B8020000}"/>
    <cellStyle name="悪い 2 5" xfId="698" xr:uid="{00000000-0005-0000-0000-0000B9020000}"/>
    <cellStyle name="悪い 3" xfId="699" xr:uid="{00000000-0005-0000-0000-0000BA020000}"/>
    <cellStyle name="悪い 3 2" xfId="700" xr:uid="{00000000-0005-0000-0000-0000BB020000}"/>
    <cellStyle name="悪い 3 3" xfId="701" xr:uid="{00000000-0005-0000-0000-0000BC020000}"/>
    <cellStyle name="悪い 3 4" xfId="702" xr:uid="{00000000-0005-0000-0000-0000BD020000}"/>
    <cellStyle name="悪い 4" xfId="703" xr:uid="{00000000-0005-0000-0000-0000BE020000}"/>
    <cellStyle name="悪い 4 2" xfId="704" xr:uid="{00000000-0005-0000-0000-0000BF020000}"/>
    <cellStyle name="悪い 4 3" xfId="705" xr:uid="{00000000-0005-0000-0000-0000C0020000}"/>
    <cellStyle name="悪い 4 4" xfId="706" xr:uid="{00000000-0005-0000-0000-0000C1020000}"/>
    <cellStyle name="悪い 4 5" xfId="707" xr:uid="{00000000-0005-0000-0000-0000C2020000}"/>
    <cellStyle name="悪い 5" xfId="708" xr:uid="{00000000-0005-0000-0000-0000C3020000}"/>
    <cellStyle name="悪い 6" xfId="709" xr:uid="{00000000-0005-0000-0000-0000C4020000}"/>
    <cellStyle name="悪い 7" xfId="710" xr:uid="{00000000-0005-0000-0000-0000C5020000}"/>
    <cellStyle name="改行(上)" xfId="711" xr:uid="{00000000-0005-0000-0000-0000C6020000}"/>
    <cellStyle name="改行(中)" xfId="712" xr:uid="{00000000-0005-0000-0000-0000C7020000}"/>
    <cellStyle name="計算 2" xfId="713" xr:uid="{00000000-0005-0000-0000-0000C8020000}"/>
    <cellStyle name="計算 2 2" xfId="714" xr:uid="{00000000-0005-0000-0000-0000C9020000}"/>
    <cellStyle name="計算 2 3" xfId="715" xr:uid="{00000000-0005-0000-0000-0000CA020000}"/>
    <cellStyle name="計算 2 4" xfId="716" xr:uid="{00000000-0005-0000-0000-0000CB020000}"/>
    <cellStyle name="計算 2 5" xfId="717" xr:uid="{00000000-0005-0000-0000-0000CC020000}"/>
    <cellStyle name="計算 3" xfId="718" xr:uid="{00000000-0005-0000-0000-0000CD020000}"/>
    <cellStyle name="計算 3 2" xfId="719" xr:uid="{00000000-0005-0000-0000-0000CE020000}"/>
    <cellStyle name="計算 3 3" xfId="720" xr:uid="{00000000-0005-0000-0000-0000CF020000}"/>
    <cellStyle name="計算 3 4" xfId="721" xr:uid="{00000000-0005-0000-0000-0000D0020000}"/>
    <cellStyle name="計算 3 5" xfId="722" xr:uid="{00000000-0005-0000-0000-0000D1020000}"/>
    <cellStyle name="計算 4" xfId="723" xr:uid="{00000000-0005-0000-0000-0000D2020000}"/>
    <cellStyle name="計算 4 2" xfId="724" xr:uid="{00000000-0005-0000-0000-0000D3020000}"/>
    <cellStyle name="計算 4 3" xfId="725" xr:uid="{00000000-0005-0000-0000-0000D4020000}"/>
    <cellStyle name="計算 5" xfId="726" xr:uid="{00000000-0005-0000-0000-0000D5020000}"/>
    <cellStyle name="計算 6" xfId="727" xr:uid="{00000000-0005-0000-0000-0000D6020000}"/>
    <cellStyle name="警告文 2" xfId="728" xr:uid="{00000000-0005-0000-0000-0000D7020000}"/>
    <cellStyle name="警告文 2 2" xfId="729" xr:uid="{00000000-0005-0000-0000-0000D8020000}"/>
    <cellStyle name="警告文 2 3" xfId="730" xr:uid="{00000000-0005-0000-0000-0000D9020000}"/>
    <cellStyle name="警告文 2 4" xfId="731" xr:uid="{00000000-0005-0000-0000-0000DA020000}"/>
    <cellStyle name="警告文 2 5" xfId="732" xr:uid="{00000000-0005-0000-0000-0000DB020000}"/>
    <cellStyle name="警告文 3" xfId="733" xr:uid="{00000000-0005-0000-0000-0000DC020000}"/>
    <cellStyle name="警告文 3 2" xfId="734" xr:uid="{00000000-0005-0000-0000-0000DD020000}"/>
    <cellStyle name="警告文 3 3" xfId="735" xr:uid="{00000000-0005-0000-0000-0000DE020000}"/>
    <cellStyle name="警告文 3 4" xfId="736" xr:uid="{00000000-0005-0000-0000-0000DF020000}"/>
    <cellStyle name="警告文 3 5" xfId="737" xr:uid="{00000000-0005-0000-0000-0000E0020000}"/>
    <cellStyle name="警告文 4" xfId="738" xr:uid="{00000000-0005-0000-0000-0000E1020000}"/>
    <cellStyle name="警告文 4 2" xfId="739" xr:uid="{00000000-0005-0000-0000-0000E2020000}"/>
    <cellStyle name="警告文 4 3" xfId="740" xr:uid="{00000000-0005-0000-0000-0000E3020000}"/>
    <cellStyle name="警告文 5" xfId="741" xr:uid="{00000000-0005-0000-0000-0000E4020000}"/>
    <cellStyle name="警告文 6" xfId="742" xr:uid="{00000000-0005-0000-0000-0000E5020000}"/>
    <cellStyle name="桁区切り" xfId="743" builtinId="6"/>
    <cellStyle name="桁区切り 2" xfId="744" xr:uid="{00000000-0005-0000-0000-0000E7020000}"/>
    <cellStyle name="桁区切り 3" xfId="745" xr:uid="{00000000-0005-0000-0000-0000E8020000}"/>
    <cellStyle name="桁区切り 4" xfId="746" xr:uid="{00000000-0005-0000-0000-0000E9020000}"/>
    <cellStyle name="桁区切り 5" xfId="747" xr:uid="{00000000-0005-0000-0000-0000EA020000}"/>
    <cellStyle name="桁区切り 6" xfId="748" xr:uid="{00000000-0005-0000-0000-0000EB020000}"/>
    <cellStyle name="見出し 1 2" xfId="749" xr:uid="{00000000-0005-0000-0000-0000EC020000}"/>
    <cellStyle name="見出し 1 2 2" xfId="750" xr:uid="{00000000-0005-0000-0000-0000ED020000}"/>
    <cellStyle name="見出し 1 2 3" xfId="751" xr:uid="{00000000-0005-0000-0000-0000EE020000}"/>
    <cellStyle name="見出し 1 2 4" xfId="752" xr:uid="{00000000-0005-0000-0000-0000EF020000}"/>
    <cellStyle name="見出し 1 2 5" xfId="753" xr:uid="{00000000-0005-0000-0000-0000F0020000}"/>
    <cellStyle name="見出し 1 3" xfId="754" xr:uid="{00000000-0005-0000-0000-0000F1020000}"/>
    <cellStyle name="見出し 1 3 2" xfId="755" xr:uid="{00000000-0005-0000-0000-0000F2020000}"/>
    <cellStyle name="見出し 1 3 3" xfId="756" xr:uid="{00000000-0005-0000-0000-0000F3020000}"/>
    <cellStyle name="見出し 1 3 4" xfId="757" xr:uid="{00000000-0005-0000-0000-0000F4020000}"/>
    <cellStyle name="見出し 1 3 5" xfId="758" xr:uid="{00000000-0005-0000-0000-0000F5020000}"/>
    <cellStyle name="見出し 1 4" xfId="759" xr:uid="{00000000-0005-0000-0000-0000F6020000}"/>
    <cellStyle name="見出し 1 4 2" xfId="760" xr:uid="{00000000-0005-0000-0000-0000F7020000}"/>
    <cellStyle name="見出し 1 4 3" xfId="761" xr:uid="{00000000-0005-0000-0000-0000F8020000}"/>
    <cellStyle name="見出し 1 5" xfId="762" xr:uid="{00000000-0005-0000-0000-0000F9020000}"/>
    <cellStyle name="見出し 2 2" xfId="763" xr:uid="{00000000-0005-0000-0000-0000FA020000}"/>
    <cellStyle name="見出し 2 2 2" xfId="764" xr:uid="{00000000-0005-0000-0000-0000FB020000}"/>
    <cellStyle name="見出し 2 2 3" xfId="765" xr:uid="{00000000-0005-0000-0000-0000FC020000}"/>
    <cellStyle name="見出し 2 2 4" xfId="766" xr:uid="{00000000-0005-0000-0000-0000FD020000}"/>
    <cellStyle name="見出し 2 2 5" xfId="767" xr:uid="{00000000-0005-0000-0000-0000FE020000}"/>
    <cellStyle name="見出し 2 3" xfId="768" xr:uid="{00000000-0005-0000-0000-0000FF020000}"/>
    <cellStyle name="見出し 2 3 2" xfId="769" xr:uid="{00000000-0005-0000-0000-000000030000}"/>
    <cellStyle name="見出し 2 3 3" xfId="770" xr:uid="{00000000-0005-0000-0000-000001030000}"/>
    <cellStyle name="見出し 2 3 4" xfId="771" xr:uid="{00000000-0005-0000-0000-000002030000}"/>
    <cellStyle name="見出し 2 3 5" xfId="772" xr:uid="{00000000-0005-0000-0000-000003030000}"/>
    <cellStyle name="見出し 2 4" xfId="773" xr:uid="{00000000-0005-0000-0000-000004030000}"/>
    <cellStyle name="見出し 2 4 2" xfId="774" xr:uid="{00000000-0005-0000-0000-000005030000}"/>
    <cellStyle name="見出し 2 4 3" xfId="775" xr:uid="{00000000-0005-0000-0000-000006030000}"/>
    <cellStyle name="見出し 2 5" xfId="776" xr:uid="{00000000-0005-0000-0000-000007030000}"/>
    <cellStyle name="見出し 3 2" xfId="777" xr:uid="{00000000-0005-0000-0000-000008030000}"/>
    <cellStyle name="見出し 3 2 2" xfId="778" xr:uid="{00000000-0005-0000-0000-000009030000}"/>
    <cellStyle name="見出し 3 2 3" xfId="779" xr:uid="{00000000-0005-0000-0000-00000A030000}"/>
    <cellStyle name="見出し 3 2 4" xfId="780" xr:uid="{00000000-0005-0000-0000-00000B030000}"/>
    <cellStyle name="見出し 3 2 5" xfId="781" xr:uid="{00000000-0005-0000-0000-00000C030000}"/>
    <cellStyle name="見出し 3 3" xfId="782" xr:uid="{00000000-0005-0000-0000-00000D030000}"/>
    <cellStyle name="見出し 3 3 2" xfId="783" xr:uid="{00000000-0005-0000-0000-00000E030000}"/>
    <cellStyle name="見出し 3 3 3" xfId="784" xr:uid="{00000000-0005-0000-0000-00000F030000}"/>
    <cellStyle name="見出し 3 3 4" xfId="785" xr:uid="{00000000-0005-0000-0000-000010030000}"/>
    <cellStyle name="見出し 3 3 5" xfId="786" xr:uid="{00000000-0005-0000-0000-000011030000}"/>
    <cellStyle name="見出し 3 4" xfId="787" xr:uid="{00000000-0005-0000-0000-000012030000}"/>
    <cellStyle name="見出し 3 4 2" xfId="788" xr:uid="{00000000-0005-0000-0000-000013030000}"/>
    <cellStyle name="見出し 3 4 3" xfId="789" xr:uid="{00000000-0005-0000-0000-000014030000}"/>
    <cellStyle name="見出し 3 5" xfId="790" xr:uid="{00000000-0005-0000-0000-000015030000}"/>
    <cellStyle name="見出し 4 2" xfId="791" xr:uid="{00000000-0005-0000-0000-000016030000}"/>
    <cellStyle name="見出し 4 2 2" xfId="792" xr:uid="{00000000-0005-0000-0000-000017030000}"/>
    <cellStyle name="見出し 4 2 3" xfId="793" xr:uid="{00000000-0005-0000-0000-000018030000}"/>
    <cellStyle name="見出し 4 2 4" xfId="794" xr:uid="{00000000-0005-0000-0000-000019030000}"/>
    <cellStyle name="見出し 4 2 5" xfId="795" xr:uid="{00000000-0005-0000-0000-00001A030000}"/>
    <cellStyle name="見出し 4 3" xfId="796" xr:uid="{00000000-0005-0000-0000-00001B030000}"/>
    <cellStyle name="見出し 4 3 2" xfId="797" xr:uid="{00000000-0005-0000-0000-00001C030000}"/>
    <cellStyle name="見出し 4 3 3" xfId="798" xr:uid="{00000000-0005-0000-0000-00001D030000}"/>
    <cellStyle name="見出し 4 3 4" xfId="799" xr:uid="{00000000-0005-0000-0000-00001E030000}"/>
    <cellStyle name="見出し 4 3 5" xfId="800" xr:uid="{00000000-0005-0000-0000-00001F030000}"/>
    <cellStyle name="見出し 4 4" xfId="801" xr:uid="{00000000-0005-0000-0000-000020030000}"/>
    <cellStyle name="見出し 4 4 2" xfId="802" xr:uid="{00000000-0005-0000-0000-000021030000}"/>
    <cellStyle name="見出し 4 4 3" xfId="803" xr:uid="{00000000-0005-0000-0000-000022030000}"/>
    <cellStyle name="見出し 4 5" xfId="804" xr:uid="{00000000-0005-0000-0000-000023030000}"/>
    <cellStyle name="集計 2" xfId="805" xr:uid="{00000000-0005-0000-0000-000024030000}"/>
    <cellStyle name="集計 2 2" xfId="806" xr:uid="{00000000-0005-0000-0000-000025030000}"/>
    <cellStyle name="集計 2 3" xfId="807" xr:uid="{00000000-0005-0000-0000-000026030000}"/>
    <cellStyle name="集計 2 4" xfId="808" xr:uid="{00000000-0005-0000-0000-000027030000}"/>
    <cellStyle name="集計 2 5" xfId="809" xr:uid="{00000000-0005-0000-0000-000028030000}"/>
    <cellStyle name="集計 3" xfId="810" xr:uid="{00000000-0005-0000-0000-000029030000}"/>
    <cellStyle name="集計 3 2" xfId="811" xr:uid="{00000000-0005-0000-0000-00002A030000}"/>
    <cellStyle name="集計 3 3" xfId="812" xr:uid="{00000000-0005-0000-0000-00002B030000}"/>
    <cellStyle name="集計 3 4" xfId="813" xr:uid="{00000000-0005-0000-0000-00002C030000}"/>
    <cellStyle name="集計 3 5" xfId="814" xr:uid="{00000000-0005-0000-0000-00002D030000}"/>
    <cellStyle name="集計 4" xfId="815" xr:uid="{00000000-0005-0000-0000-00002E030000}"/>
    <cellStyle name="集計 4 2" xfId="816" xr:uid="{00000000-0005-0000-0000-00002F030000}"/>
    <cellStyle name="集計 4 3" xfId="817" xr:uid="{00000000-0005-0000-0000-000030030000}"/>
    <cellStyle name="集計 5" xfId="818" xr:uid="{00000000-0005-0000-0000-000031030000}"/>
    <cellStyle name="集計 6" xfId="819" xr:uid="{00000000-0005-0000-0000-000032030000}"/>
    <cellStyle name="出力 2" xfId="820" xr:uid="{00000000-0005-0000-0000-000033030000}"/>
    <cellStyle name="出力 2 2" xfId="821" xr:uid="{00000000-0005-0000-0000-000034030000}"/>
    <cellStyle name="出力 2 3" xfId="822" xr:uid="{00000000-0005-0000-0000-000035030000}"/>
    <cellStyle name="出力 2 4" xfId="823" xr:uid="{00000000-0005-0000-0000-000036030000}"/>
    <cellStyle name="出力 2 5" xfId="824" xr:uid="{00000000-0005-0000-0000-000037030000}"/>
    <cellStyle name="出力 3" xfId="825" xr:uid="{00000000-0005-0000-0000-000038030000}"/>
    <cellStyle name="出力 3 2" xfId="826" xr:uid="{00000000-0005-0000-0000-000039030000}"/>
    <cellStyle name="出力 3 3" xfId="827" xr:uid="{00000000-0005-0000-0000-00003A030000}"/>
    <cellStyle name="出力 3 4" xfId="828" xr:uid="{00000000-0005-0000-0000-00003B030000}"/>
    <cellStyle name="出力 3 5" xfId="829" xr:uid="{00000000-0005-0000-0000-00003C030000}"/>
    <cellStyle name="出力 4" xfId="830" xr:uid="{00000000-0005-0000-0000-00003D030000}"/>
    <cellStyle name="出力 4 2" xfId="831" xr:uid="{00000000-0005-0000-0000-00003E030000}"/>
    <cellStyle name="出力 4 3" xfId="832" xr:uid="{00000000-0005-0000-0000-00003F030000}"/>
    <cellStyle name="出力 5" xfId="833" xr:uid="{00000000-0005-0000-0000-000040030000}"/>
    <cellStyle name="出力 6" xfId="834" xr:uid="{00000000-0005-0000-0000-000041030000}"/>
    <cellStyle name="常规_NAMA3RO_2K" xfId="835" xr:uid="{00000000-0005-0000-0000-000042030000}"/>
    <cellStyle name="青" xfId="836" xr:uid="{00000000-0005-0000-0000-000043030000}"/>
    <cellStyle name="赤" xfId="837" xr:uid="{00000000-0005-0000-0000-000044030000}"/>
    <cellStyle name="説明文 2" xfId="838" xr:uid="{00000000-0005-0000-0000-000045030000}"/>
    <cellStyle name="説明文 2 2" xfId="839" xr:uid="{00000000-0005-0000-0000-000046030000}"/>
    <cellStyle name="説明文 2 3" xfId="840" xr:uid="{00000000-0005-0000-0000-000047030000}"/>
    <cellStyle name="説明文 2 4" xfId="841" xr:uid="{00000000-0005-0000-0000-000048030000}"/>
    <cellStyle name="説明文 2 5" xfId="842" xr:uid="{00000000-0005-0000-0000-000049030000}"/>
    <cellStyle name="説明文 3" xfId="843" xr:uid="{00000000-0005-0000-0000-00004A030000}"/>
    <cellStyle name="説明文 3 2" xfId="844" xr:uid="{00000000-0005-0000-0000-00004B030000}"/>
    <cellStyle name="説明文 3 3" xfId="845" xr:uid="{00000000-0005-0000-0000-00004C030000}"/>
    <cellStyle name="説明文 3 4" xfId="846" xr:uid="{00000000-0005-0000-0000-00004D030000}"/>
    <cellStyle name="説明文 3 5" xfId="847" xr:uid="{00000000-0005-0000-0000-00004E030000}"/>
    <cellStyle name="説明文 4" xfId="848" xr:uid="{00000000-0005-0000-0000-00004F030000}"/>
    <cellStyle name="説明文 4 2" xfId="849" xr:uid="{00000000-0005-0000-0000-000050030000}"/>
    <cellStyle name="説明文 4 3" xfId="850" xr:uid="{00000000-0005-0000-0000-000051030000}"/>
    <cellStyle name="説明文 5" xfId="851" xr:uid="{00000000-0005-0000-0000-000052030000}"/>
    <cellStyle name="説明文 6" xfId="852" xr:uid="{00000000-0005-0000-0000-000053030000}"/>
    <cellStyle name="台" xfId="853" xr:uid="{00000000-0005-0000-0000-000054030000}"/>
    <cellStyle name="脱浦 [0.00]_・票" xfId="854" xr:uid="{00000000-0005-0000-0000-000055030000}"/>
    <cellStyle name="脱浦_・票" xfId="855" xr:uid="{00000000-0005-0000-0000-000056030000}"/>
    <cellStyle name="通貨 [0.00" xfId="856" xr:uid="{00000000-0005-0000-0000-000057030000}"/>
    <cellStyle name="通貨 2" xfId="857" xr:uid="{00000000-0005-0000-0000-000058030000}"/>
    <cellStyle name="通貨 2 2" xfId="858" xr:uid="{00000000-0005-0000-0000-000059030000}"/>
    <cellStyle name="通貨 3" xfId="859" xr:uid="{00000000-0005-0000-0000-00005A030000}"/>
    <cellStyle name="通貨 3 2" xfId="860" xr:uid="{00000000-0005-0000-0000-00005B030000}"/>
    <cellStyle name="日付" xfId="861" xr:uid="{00000000-0005-0000-0000-00005C030000}"/>
    <cellStyle name="日付Ａ" xfId="862" xr:uid="{00000000-0005-0000-0000-00005D030000}"/>
    <cellStyle name="入力 2" xfId="863" xr:uid="{00000000-0005-0000-0000-00005E030000}"/>
    <cellStyle name="入力 2 2" xfId="864" xr:uid="{00000000-0005-0000-0000-00005F030000}"/>
    <cellStyle name="入力 2 3" xfId="865" xr:uid="{00000000-0005-0000-0000-000060030000}"/>
    <cellStyle name="入力 2 4" xfId="866" xr:uid="{00000000-0005-0000-0000-000061030000}"/>
    <cellStyle name="入力 2 5" xfId="867" xr:uid="{00000000-0005-0000-0000-000062030000}"/>
    <cellStyle name="入力 3" xfId="868" xr:uid="{00000000-0005-0000-0000-000063030000}"/>
    <cellStyle name="入力 3 2" xfId="869" xr:uid="{00000000-0005-0000-0000-000064030000}"/>
    <cellStyle name="入力 3 3" xfId="870" xr:uid="{00000000-0005-0000-0000-000065030000}"/>
    <cellStyle name="入力 3 4" xfId="871" xr:uid="{00000000-0005-0000-0000-000066030000}"/>
    <cellStyle name="入力 3 5" xfId="872" xr:uid="{00000000-0005-0000-0000-000067030000}"/>
    <cellStyle name="入力 4" xfId="873" xr:uid="{00000000-0005-0000-0000-000068030000}"/>
    <cellStyle name="入力 4 2" xfId="874" xr:uid="{00000000-0005-0000-0000-000069030000}"/>
    <cellStyle name="入力 4 3" xfId="875" xr:uid="{00000000-0005-0000-0000-00006A030000}"/>
    <cellStyle name="入力 5" xfId="876" xr:uid="{00000000-0005-0000-0000-00006B030000}"/>
    <cellStyle name="入力 6" xfId="877" xr:uid="{00000000-0005-0000-0000-00006C030000}"/>
    <cellStyle name="標準" xfId="0" builtinId="0"/>
    <cellStyle name="標準 10" xfId="878" xr:uid="{00000000-0005-0000-0000-00006E030000}"/>
    <cellStyle name="標準 10 2" xfId="879" xr:uid="{00000000-0005-0000-0000-00006F030000}"/>
    <cellStyle name="標準 10 2 2" xfId="880" xr:uid="{00000000-0005-0000-0000-000070030000}"/>
    <cellStyle name="標準 10 2 3" xfId="881" xr:uid="{00000000-0005-0000-0000-000071030000}"/>
    <cellStyle name="標準 10 2 4" xfId="882" xr:uid="{00000000-0005-0000-0000-000072030000}"/>
    <cellStyle name="標準 10 2 5" xfId="883" xr:uid="{00000000-0005-0000-0000-000073030000}"/>
    <cellStyle name="標準 10 2 6" xfId="884" xr:uid="{00000000-0005-0000-0000-000074030000}"/>
    <cellStyle name="標準 10 3" xfId="885" xr:uid="{00000000-0005-0000-0000-000075030000}"/>
    <cellStyle name="標準 10 4" xfId="886" xr:uid="{00000000-0005-0000-0000-000076030000}"/>
    <cellStyle name="標準 10 5" xfId="887" xr:uid="{00000000-0005-0000-0000-000077030000}"/>
    <cellStyle name="標準 11" xfId="888" xr:uid="{00000000-0005-0000-0000-000078030000}"/>
    <cellStyle name="標準 11 2" xfId="889" xr:uid="{00000000-0005-0000-0000-000079030000}"/>
    <cellStyle name="標準 11 3" xfId="890" xr:uid="{00000000-0005-0000-0000-00007A030000}"/>
    <cellStyle name="標準 11 4" xfId="891" xr:uid="{00000000-0005-0000-0000-00007B030000}"/>
    <cellStyle name="標準 12" xfId="892" xr:uid="{00000000-0005-0000-0000-00007C030000}"/>
    <cellStyle name="標準 12 2" xfId="893" xr:uid="{00000000-0005-0000-0000-00007D030000}"/>
    <cellStyle name="標準 12 3" xfId="894" xr:uid="{00000000-0005-0000-0000-00007E030000}"/>
    <cellStyle name="標準 12 4" xfId="895" xr:uid="{00000000-0005-0000-0000-00007F030000}"/>
    <cellStyle name="標準 13" xfId="896" xr:uid="{00000000-0005-0000-0000-000080030000}"/>
    <cellStyle name="標準 13 2" xfId="897" xr:uid="{00000000-0005-0000-0000-000081030000}"/>
    <cellStyle name="標準 13 3" xfId="898" xr:uid="{00000000-0005-0000-0000-000082030000}"/>
    <cellStyle name="標準 13 4" xfId="899" xr:uid="{00000000-0005-0000-0000-000083030000}"/>
    <cellStyle name="標準 13 5" xfId="900" xr:uid="{00000000-0005-0000-0000-000084030000}"/>
    <cellStyle name="標準 14" xfId="901" xr:uid="{00000000-0005-0000-0000-000085030000}"/>
    <cellStyle name="標準 14 2" xfId="902" xr:uid="{00000000-0005-0000-0000-000086030000}"/>
    <cellStyle name="標準 14 3" xfId="903" xr:uid="{00000000-0005-0000-0000-000087030000}"/>
    <cellStyle name="標準 14 3 2" xfId="904" xr:uid="{00000000-0005-0000-0000-000088030000}"/>
    <cellStyle name="標準 14 3 3" xfId="905" xr:uid="{00000000-0005-0000-0000-000089030000}"/>
    <cellStyle name="標準 14 4" xfId="906" xr:uid="{00000000-0005-0000-0000-00008A030000}"/>
    <cellStyle name="標準 15" xfId="907" xr:uid="{00000000-0005-0000-0000-00008B030000}"/>
    <cellStyle name="標準 15 2" xfId="908" xr:uid="{00000000-0005-0000-0000-00008C030000}"/>
    <cellStyle name="標準 15 3" xfId="909" xr:uid="{00000000-0005-0000-0000-00008D030000}"/>
    <cellStyle name="標準 16" xfId="910" xr:uid="{00000000-0005-0000-0000-00008E030000}"/>
    <cellStyle name="標準 16 2" xfId="911" xr:uid="{00000000-0005-0000-0000-00008F030000}"/>
    <cellStyle name="標準 17" xfId="912" xr:uid="{00000000-0005-0000-0000-000090030000}"/>
    <cellStyle name="標準 18" xfId="913" xr:uid="{00000000-0005-0000-0000-000091030000}"/>
    <cellStyle name="標準 18 2" xfId="914" xr:uid="{00000000-0005-0000-0000-000092030000}"/>
    <cellStyle name="標準 18 2 2" xfId="915" xr:uid="{00000000-0005-0000-0000-000093030000}"/>
    <cellStyle name="標準 18 2 3" xfId="916" xr:uid="{00000000-0005-0000-0000-000094030000}"/>
    <cellStyle name="標準 18 2 4" xfId="917" xr:uid="{00000000-0005-0000-0000-000095030000}"/>
    <cellStyle name="標準 18 2 5" xfId="918" xr:uid="{00000000-0005-0000-0000-000096030000}"/>
    <cellStyle name="標準 18 3" xfId="919" xr:uid="{00000000-0005-0000-0000-000097030000}"/>
    <cellStyle name="標準 18 4" xfId="920" xr:uid="{00000000-0005-0000-0000-000098030000}"/>
    <cellStyle name="標準 18 5" xfId="921" xr:uid="{00000000-0005-0000-0000-000099030000}"/>
    <cellStyle name="標準 18 6" xfId="922" xr:uid="{00000000-0005-0000-0000-00009A030000}"/>
    <cellStyle name="標準 18 7" xfId="923" xr:uid="{00000000-0005-0000-0000-00009B030000}"/>
    <cellStyle name="標準 18 7 2" xfId="924" xr:uid="{00000000-0005-0000-0000-00009C030000}"/>
    <cellStyle name="標準 18 7 2 2" xfId="925" xr:uid="{00000000-0005-0000-0000-00009D030000}"/>
    <cellStyle name="標準 18 7 3" xfId="926" xr:uid="{00000000-0005-0000-0000-00009E030000}"/>
    <cellStyle name="標準 19" xfId="927" xr:uid="{00000000-0005-0000-0000-00009F030000}"/>
    <cellStyle name="標準 19 2" xfId="928" xr:uid="{00000000-0005-0000-0000-0000A0030000}"/>
    <cellStyle name="標準 19 3" xfId="929" xr:uid="{00000000-0005-0000-0000-0000A1030000}"/>
    <cellStyle name="標準 19 4" xfId="930" xr:uid="{00000000-0005-0000-0000-0000A2030000}"/>
    <cellStyle name="標準 2" xfId="931" xr:uid="{00000000-0005-0000-0000-0000A3030000}"/>
    <cellStyle name="標準 2 2" xfId="932" xr:uid="{00000000-0005-0000-0000-0000A4030000}"/>
    <cellStyle name="標準 2 2 2" xfId="933" xr:uid="{00000000-0005-0000-0000-0000A5030000}"/>
    <cellStyle name="標準 2 2 2 2" xfId="934" xr:uid="{00000000-0005-0000-0000-0000A6030000}"/>
    <cellStyle name="標準 2 2 2 3" xfId="935" xr:uid="{00000000-0005-0000-0000-0000A7030000}"/>
    <cellStyle name="標準 2 2 3" xfId="936" xr:uid="{00000000-0005-0000-0000-0000A8030000}"/>
    <cellStyle name="標準 2 2 3 2" xfId="937" xr:uid="{00000000-0005-0000-0000-0000A9030000}"/>
    <cellStyle name="標準 2 2 3 3" xfId="938" xr:uid="{00000000-0005-0000-0000-0000AA030000}"/>
    <cellStyle name="標準 2 2 4" xfId="939" xr:uid="{00000000-0005-0000-0000-0000AB030000}"/>
    <cellStyle name="標準 2 2 5" xfId="940" xr:uid="{00000000-0005-0000-0000-0000AC030000}"/>
    <cellStyle name="標準 2 2 6" xfId="941" xr:uid="{00000000-0005-0000-0000-0000AD030000}"/>
    <cellStyle name="標準 2 3" xfId="942" xr:uid="{00000000-0005-0000-0000-0000AE030000}"/>
    <cellStyle name="標準 2 3 2" xfId="943" xr:uid="{00000000-0005-0000-0000-0000AF030000}"/>
    <cellStyle name="標準 2 3 2 2" xfId="944" xr:uid="{00000000-0005-0000-0000-0000B0030000}"/>
    <cellStyle name="標準 2 3 2 3" xfId="945" xr:uid="{00000000-0005-0000-0000-0000B1030000}"/>
    <cellStyle name="標準 2 3 2 4" xfId="946" xr:uid="{00000000-0005-0000-0000-0000B2030000}"/>
    <cellStyle name="標準 2 3 3" xfId="947" xr:uid="{00000000-0005-0000-0000-0000B3030000}"/>
    <cellStyle name="標準 2 3 4" xfId="948" xr:uid="{00000000-0005-0000-0000-0000B4030000}"/>
    <cellStyle name="標準 2 4" xfId="949" xr:uid="{00000000-0005-0000-0000-0000B5030000}"/>
    <cellStyle name="標準 2 4 2" xfId="950" xr:uid="{00000000-0005-0000-0000-0000B6030000}"/>
    <cellStyle name="標準 2 4 3" xfId="951" xr:uid="{00000000-0005-0000-0000-0000B7030000}"/>
    <cellStyle name="標準 2 4 3 2" xfId="952" xr:uid="{00000000-0005-0000-0000-0000B8030000}"/>
    <cellStyle name="標準 2 4 3 2 2" xfId="953" xr:uid="{00000000-0005-0000-0000-0000B9030000}"/>
    <cellStyle name="標準 2 4 3 3" xfId="954" xr:uid="{00000000-0005-0000-0000-0000BA030000}"/>
    <cellStyle name="標準 2 4 3 3 2" xfId="955" xr:uid="{00000000-0005-0000-0000-0000BB030000}"/>
    <cellStyle name="標準 2 4 3 4" xfId="956" xr:uid="{00000000-0005-0000-0000-0000BC030000}"/>
    <cellStyle name="標準 2 4 3 5" xfId="957" xr:uid="{00000000-0005-0000-0000-0000BD030000}"/>
    <cellStyle name="標準 2 4 4" xfId="958" xr:uid="{00000000-0005-0000-0000-0000BE030000}"/>
    <cellStyle name="標準 2 4 5" xfId="959" xr:uid="{00000000-0005-0000-0000-0000BF030000}"/>
    <cellStyle name="標準 2 4 6" xfId="960" xr:uid="{00000000-0005-0000-0000-0000C0030000}"/>
    <cellStyle name="標準 2 5" xfId="961" xr:uid="{00000000-0005-0000-0000-0000C1030000}"/>
    <cellStyle name="標準 2_【高圧API】画面項目確認一覧_20150817" xfId="962" xr:uid="{00000000-0005-0000-0000-0000C2030000}"/>
    <cellStyle name="標準 20" xfId="963" xr:uid="{00000000-0005-0000-0000-0000C3030000}"/>
    <cellStyle name="標準 20 2" xfId="964" xr:uid="{00000000-0005-0000-0000-0000C4030000}"/>
    <cellStyle name="標準 20 2 2" xfId="965" xr:uid="{00000000-0005-0000-0000-0000C5030000}"/>
    <cellStyle name="標準 20 3" xfId="966" xr:uid="{00000000-0005-0000-0000-0000C6030000}"/>
    <cellStyle name="標準 21" xfId="967" xr:uid="{00000000-0005-0000-0000-0000C7030000}"/>
    <cellStyle name="標準 21 2" xfId="968" xr:uid="{00000000-0005-0000-0000-0000C8030000}"/>
    <cellStyle name="標準 21 3" xfId="969" xr:uid="{00000000-0005-0000-0000-0000C9030000}"/>
    <cellStyle name="標準 21 4" xfId="970" xr:uid="{00000000-0005-0000-0000-0000CA030000}"/>
    <cellStyle name="標準 22" xfId="971" xr:uid="{00000000-0005-0000-0000-0000CB030000}"/>
    <cellStyle name="標準 23" xfId="972" xr:uid="{00000000-0005-0000-0000-0000CC030000}"/>
    <cellStyle name="標準 24" xfId="973" xr:uid="{00000000-0005-0000-0000-0000CD030000}"/>
    <cellStyle name="標準 25" xfId="974" xr:uid="{00000000-0005-0000-0000-0000CE030000}"/>
    <cellStyle name="標準 25 2" xfId="975" xr:uid="{00000000-0005-0000-0000-0000CF030000}"/>
    <cellStyle name="標準 26" xfId="976" xr:uid="{00000000-0005-0000-0000-0000D0030000}"/>
    <cellStyle name="標準 27" xfId="977" xr:uid="{00000000-0005-0000-0000-0000D1030000}"/>
    <cellStyle name="標準 27 2" xfId="978" xr:uid="{00000000-0005-0000-0000-0000D2030000}"/>
    <cellStyle name="標準 28" xfId="979" xr:uid="{00000000-0005-0000-0000-0000D3030000}"/>
    <cellStyle name="標準 28 2" xfId="980" xr:uid="{00000000-0005-0000-0000-0000D4030000}"/>
    <cellStyle name="標準 29" xfId="981" xr:uid="{00000000-0005-0000-0000-0000D5030000}"/>
    <cellStyle name="標準 3" xfId="982" xr:uid="{00000000-0005-0000-0000-0000D6030000}"/>
    <cellStyle name="標準 3 2" xfId="983" xr:uid="{00000000-0005-0000-0000-0000D7030000}"/>
    <cellStyle name="標準 3 2 2" xfId="984" xr:uid="{00000000-0005-0000-0000-0000D8030000}"/>
    <cellStyle name="標準 3 2 2 2" xfId="985" xr:uid="{00000000-0005-0000-0000-0000D9030000}"/>
    <cellStyle name="標準 3 2 2 3" xfId="986" xr:uid="{00000000-0005-0000-0000-0000DA030000}"/>
    <cellStyle name="標準 3 2 3" xfId="987" xr:uid="{00000000-0005-0000-0000-0000DB030000}"/>
    <cellStyle name="標準 3 2 3 2" xfId="988" xr:uid="{00000000-0005-0000-0000-0000DC030000}"/>
    <cellStyle name="標準 3 2 3 3" xfId="989" xr:uid="{00000000-0005-0000-0000-0000DD030000}"/>
    <cellStyle name="標準 3 2 4" xfId="990" xr:uid="{00000000-0005-0000-0000-0000DE030000}"/>
    <cellStyle name="標準 3 2 5" xfId="991" xr:uid="{00000000-0005-0000-0000-0000DF030000}"/>
    <cellStyle name="標準 3 3" xfId="992" xr:uid="{00000000-0005-0000-0000-0000E0030000}"/>
    <cellStyle name="標準 3 4" xfId="993" xr:uid="{00000000-0005-0000-0000-0000E1030000}"/>
    <cellStyle name="標準 3 5" xfId="994" xr:uid="{00000000-0005-0000-0000-0000E2030000}"/>
    <cellStyle name="標準 3 6" xfId="995" xr:uid="{00000000-0005-0000-0000-0000E3030000}"/>
    <cellStyle name="標準 30" xfId="996" xr:uid="{00000000-0005-0000-0000-0000E4030000}"/>
    <cellStyle name="標準 4" xfId="997" xr:uid="{00000000-0005-0000-0000-0000E5030000}"/>
    <cellStyle name="標準 4 2" xfId="998" xr:uid="{00000000-0005-0000-0000-0000E6030000}"/>
    <cellStyle name="標準 4 3" xfId="999" xr:uid="{00000000-0005-0000-0000-0000E7030000}"/>
    <cellStyle name="標準 4 4" xfId="1000" xr:uid="{00000000-0005-0000-0000-0000E8030000}"/>
    <cellStyle name="標準 4 5" xfId="1001" xr:uid="{00000000-0005-0000-0000-0000E9030000}"/>
    <cellStyle name="標準 5" xfId="1002" xr:uid="{00000000-0005-0000-0000-0000EA030000}"/>
    <cellStyle name="標準 5 2" xfId="1003" xr:uid="{00000000-0005-0000-0000-0000EB030000}"/>
    <cellStyle name="標準 5 2 2" xfId="1004" xr:uid="{00000000-0005-0000-0000-0000EC030000}"/>
    <cellStyle name="標準 5 3" xfId="1005" xr:uid="{00000000-0005-0000-0000-0000ED030000}"/>
    <cellStyle name="標準 5 4" xfId="1006" xr:uid="{00000000-0005-0000-0000-0000EE030000}"/>
    <cellStyle name="標準 5 5" xfId="1007" xr:uid="{00000000-0005-0000-0000-0000EF030000}"/>
    <cellStyle name="標準 5 6" xfId="1008" xr:uid="{00000000-0005-0000-0000-0000F0030000}"/>
    <cellStyle name="標準 6" xfId="1009" xr:uid="{00000000-0005-0000-0000-0000F1030000}"/>
    <cellStyle name="標準 6 2" xfId="1010" xr:uid="{00000000-0005-0000-0000-0000F2030000}"/>
    <cellStyle name="標準 6 2 2" xfId="1011" xr:uid="{00000000-0005-0000-0000-0000F3030000}"/>
    <cellStyle name="標準 6 2 3" xfId="1012" xr:uid="{00000000-0005-0000-0000-0000F4030000}"/>
    <cellStyle name="標準 6 2 4" xfId="1013" xr:uid="{00000000-0005-0000-0000-0000F5030000}"/>
    <cellStyle name="標準 6 3" xfId="1014" xr:uid="{00000000-0005-0000-0000-0000F6030000}"/>
    <cellStyle name="標準 6 3 2" xfId="1015" xr:uid="{00000000-0005-0000-0000-0000F7030000}"/>
    <cellStyle name="標準 6 3 3" xfId="1016" xr:uid="{00000000-0005-0000-0000-0000F8030000}"/>
    <cellStyle name="標準 6 3 4" xfId="1017" xr:uid="{00000000-0005-0000-0000-0000F9030000}"/>
    <cellStyle name="標準 6 3 4 2" xfId="1018" xr:uid="{00000000-0005-0000-0000-0000FA030000}"/>
    <cellStyle name="標準 6 3 4 3" xfId="1019" xr:uid="{00000000-0005-0000-0000-0000FB030000}"/>
    <cellStyle name="標準 6 3 5" xfId="1020" xr:uid="{00000000-0005-0000-0000-0000FC030000}"/>
    <cellStyle name="標準 6 4" xfId="1021" xr:uid="{00000000-0005-0000-0000-0000FD030000}"/>
    <cellStyle name="標準 6 4 2" xfId="1022" xr:uid="{00000000-0005-0000-0000-0000FE030000}"/>
    <cellStyle name="標準 6 4 3" xfId="1023" xr:uid="{00000000-0005-0000-0000-0000FF030000}"/>
    <cellStyle name="標準 6 4 4" xfId="1024" xr:uid="{00000000-0005-0000-0000-000000040000}"/>
    <cellStyle name="標準 6 4 5" xfId="1025" xr:uid="{00000000-0005-0000-0000-000001040000}"/>
    <cellStyle name="標準 6 5" xfId="1026" xr:uid="{00000000-0005-0000-0000-000002040000}"/>
    <cellStyle name="標準 6 5 2" xfId="1027" xr:uid="{00000000-0005-0000-0000-000003040000}"/>
    <cellStyle name="標準 6 5 3" xfId="1028" xr:uid="{00000000-0005-0000-0000-000004040000}"/>
    <cellStyle name="標準 6 6" xfId="1029" xr:uid="{00000000-0005-0000-0000-000005040000}"/>
    <cellStyle name="標準 6 6 2" xfId="1030" xr:uid="{00000000-0005-0000-0000-000006040000}"/>
    <cellStyle name="標準 6 6 3" xfId="1031" xr:uid="{00000000-0005-0000-0000-000007040000}"/>
    <cellStyle name="標準 6 7" xfId="1032" xr:uid="{00000000-0005-0000-0000-000008040000}"/>
    <cellStyle name="標準 7" xfId="1033" xr:uid="{00000000-0005-0000-0000-000009040000}"/>
    <cellStyle name="標準 7 2" xfId="1034" xr:uid="{00000000-0005-0000-0000-00000A040000}"/>
    <cellStyle name="標準 7 3" xfId="1035" xr:uid="{00000000-0005-0000-0000-00000B040000}"/>
    <cellStyle name="標準 7 4" xfId="1036" xr:uid="{00000000-0005-0000-0000-00000C040000}"/>
    <cellStyle name="標準 7 5" xfId="1037" xr:uid="{00000000-0005-0000-0000-00000D040000}"/>
    <cellStyle name="標準 8" xfId="1038" xr:uid="{00000000-0005-0000-0000-00000E040000}"/>
    <cellStyle name="標準 8 2" xfId="1039" xr:uid="{00000000-0005-0000-0000-00000F040000}"/>
    <cellStyle name="標準 8 3" xfId="1040" xr:uid="{00000000-0005-0000-0000-000010040000}"/>
    <cellStyle name="標準 8 4" xfId="1041" xr:uid="{00000000-0005-0000-0000-000011040000}"/>
    <cellStyle name="標準 9" xfId="1042" xr:uid="{00000000-0005-0000-0000-000012040000}"/>
    <cellStyle name="標準 9 2" xfId="1043" xr:uid="{00000000-0005-0000-0000-000013040000}"/>
    <cellStyle name="標準 9 2 2" xfId="1044" xr:uid="{00000000-0005-0000-0000-000014040000}"/>
    <cellStyle name="標準 9 2 3" xfId="1045" xr:uid="{00000000-0005-0000-0000-000015040000}"/>
    <cellStyle name="標準 9 2 4" xfId="1046" xr:uid="{00000000-0005-0000-0000-000016040000}"/>
    <cellStyle name="標準 9 3" xfId="1047" xr:uid="{00000000-0005-0000-0000-000017040000}"/>
    <cellStyle name="標準 9 4" xfId="1048" xr:uid="{00000000-0005-0000-0000-000018040000}"/>
    <cellStyle name="標準 9 5" xfId="1049" xr:uid="{00000000-0005-0000-0000-000019040000}"/>
    <cellStyle name="標準 9 6" xfId="1050" xr:uid="{00000000-0005-0000-0000-00001A040000}"/>
    <cellStyle name="標準 9 7" xfId="1051" xr:uid="{00000000-0005-0000-0000-00001B040000}"/>
    <cellStyle name="標準_131002_供給側事前検討申込書案r" xfId="1052" xr:uid="{00000000-0005-0000-0000-00001C040000}"/>
    <cellStyle name="標準２" xfId="1053" xr:uid="{00000000-0005-0000-0000-00001D040000}"/>
    <cellStyle name="未定義" xfId="1054" xr:uid="{00000000-0005-0000-0000-00001E040000}"/>
    <cellStyle name="未定義 2" xfId="1055" xr:uid="{00000000-0005-0000-0000-00001F040000}"/>
    <cellStyle name="未定義 3" xfId="1056" xr:uid="{00000000-0005-0000-0000-000020040000}"/>
    <cellStyle name="網かけ-" xfId="1057" xr:uid="{00000000-0005-0000-0000-000021040000}"/>
    <cellStyle name="網かけ+" xfId="1058" xr:uid="{00000000-0005-0000-0000-000022040000}"/>
    <cellStyle name="良い 2" xfId="1059" xr:uid="{00000000-0005-0000-0000-000023040000}"/>
    <cellStyle name="良い 2 2" xfId="1060" xr:uid="{00000000-0005-0000-0000-000024040000}"/>
    <cellStyle name="良い 2 3" xfId="1061" xr:uid="{00000000-0005-0000-0000-000025040000}"/>
    <cellStyle name="良い 2 4" xfId="1062" xr:uid="{00000000-0005-0000-0000-000026040000}"/>
    <cellStyle name="良い 2 5" xfId="1063" xr:uid="{00000000-0005-0000-0000-000027040000}"/>
    <cellStyle name="良い 3" xfId="1064" xr:uid="{00000000-0005-0000-0000-000028040000}"/>
    <cellStyle name="良い 3 2" xfId="1065" xr:uid="{00000000-0005-0000-0000-000029040000}"/>
    <cellStyle name="良い 3 3" xfId="1066" xr:uid="{00000000-0005-0000-0000-00002A040000}"/>
    <cellStyle name="良い 3 4" xfId="1067" xr:uid="{00000000-0005-0000-0000-00002B040000}"/>
    <cellStyle name="良い 3 5" xfId="1068" xr:uid="{00000000-0005-0000-0000-00002C040000}"/>
    <cellStyle name="良い 4" xfId="1069" xr:uid="{00000000-0005-0000-0000-00002D040000}"/>
    <cellStyle name="良い 4 2" xfId="1070" xr:uid="{00000000-0005-0000-0000-00002E040000}"/>
    <cellStyle name="良い 4 3" xfId="1071" xr:uid="{00000000-0005-0000-0000-00002F040000}"/>
    <cellStyle name="良い 5" xfId="1072" xr:uid="{00000000-0005-0000-0000-000030040000}"/>
    <cellStyle name="良い 6" xfId="1073" xr:uid="{00000000-0005-0000-0000-000031040000}"/>
    <cellStyle name="良い 7" xfId="1074" xr:uid="{00000000-0005-0000-0000-000032040000}"/>
    <cellStyle name="㼿㼿㼿" xfId="1075" xr:uid="{00000000-0005-0000-0000-000033040000}"/>
    <cellStyle name="㼿㼿㼿㼿㼿㼿㼿?" xfId="1076" xr:uid="{00000000-0005-0000-0000-000034040000}"/>
    <cellStyle name="㼿㼿㼿㼿㼿㼿㼿㼿㼿?" xfId="1077" xr:uid="{00000000-0005-0000-0000-00003504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381000</xdr:colOff>
      <xdr:row>12</xdr:row>
      <xdr:rowOff>38100</xdr:rowOff>
    </xdr:from>
    <xdr:ext cx="159531" cy="201850"/>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6801971" y="2962835"/>
          <a:ext cx="159531" cy="201850"/>
        </a:xfrm>
        <a:prstGeom prst="rect">
          <a:avLst/>
        </a:prstGeom>
        <a:noFill/>
        <a:ln>
          <a:noFill/>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oneCellAnchor>
  <xdr:twoCellAnchor>
    <xdr:from>
      <xdr:col>2</xdr:col>
      <xdr:colOff>466725</xdr:colOff>
      <xdr:row>1</xdr:row>
      <xdr:rowOff>85725</xdr:rowOff>
    </xdr:from>
    <xdr:to>
      <xdr:col>4</xdr:col>
      <xdr:colOff>257175</xdr:colOff>
      <xdr:row>4</xdr:row>
      <xdr:rowOff>0</xdr:rowOff>
    </xdr:to>
    <xdr:grpSp>
      <xdr:nvGrpSpPr>
        <xdr:cNvPr id="30833" name="Group 3">
          <a:extLst>
            <a:ext uri="{FF2B5EF4-FFF2-40B4-BE49-F238E27FC236}">
              <a16:creationId xmlns:a16="http://schemas.microsoft.com/office/drawing/2014/main" id="{00000000-0008-0000-0000-000071780000}"/>
            </a:ext>
          </a:extLst>
        </xdr:cNvPr>
        <xdr:cNvGrpSpPr>
          <a:grpSpLocks/>
        </xdr:cNvGrpSpPr>
      </xdr:nvGrpSpPr>
      <xdr:grpSpPr bwMode="auto">
        <a:xfrm>
          <a:off x="1486460" y="130549"/>
          <a:ext cx="1605803" cy="508186"/>
          <a:chOff x="198" y="23"/>
          <a:chExt cx="155" cy="48"/>
        </a:xfrm>
      </xdr:grpSpPr>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254" y="23"/>
            <a:ext cx="99" cy="42"/>
          </a:xfrm>
          <a:prstGeom prst="rect">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HG丸ｺﾞｼｯｸM-PRO"/>
                <a:ea typeface="HG丸ｺﾞｼｯｸM-PRO"/>
              </a:rPr>
              <a:t>リストから選択して下さい</a:t>
            </a:r>
          </a:p>
        </xdr:txBody>
      </xdr:sp>
      <xdr:sp macro="" textlink="">
        <xdr:nvSpPr>
          <xdr:cNvPr id="30847" name="Line 5">
            <a:extLst>
              <a:ext uri="{FF2B5EF4-FFF2-40B4-BE49-F238E27FC236}">
                <a16:creationId xmlns:a16="http://schemas.microsoft.com/office/drawing/2014/main" id="{00000000-0008-0000-0000-00007F780000}"/>
              </a:ext>
            </a:extLst>
          </xdr:cNvPr>
          <xdr:cNvSpPr>
            <a:spLocks noChangeShapeType="1"/>
          </xdr:cNvSpPr>
        </xdr:nvSpPr>
        <xdr:spPr bwMode="auto">
          <a:xfrm flipH="1">
            <a:off x="198" y="44"/>
            <a:ext cx="56" cy="2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xdr:col>
      <xdr:colOff>352425</xdr:colOff>
      <xdr:row>24</xdr:row>
      <xdr:rowOff>247650</xdr:rowOff>
    </xdr:from>
    <xdr:to>
      <xdr:col>4</xdr:col>
      <xdr:colOff>485775</xdr:colOff>
      <xdr:row>25</xdr:row>
      <xdr:rowOff>266700</xdr:rowOff>
    </xdr:to>
    <xdr:sp macro="" textlink="">
      <xdr:nvSpPr>
        <xdr:cNvPr id="6" name="Text Box 6">
          <a:extLst>
            <a:ext uri="{FF2B5EF4-FFF2-40B4-BE49-F238E27FC236}">
              <a16:creationId xmlns:a16="http://schemas.microsoft.com/office/drawing/2014/main" id="{00000000-0008-0000-0000-000006000000}"/>
            </a:ext>
          </a:extLst>
        </xdr:cNvPr>
        <xdr:cNvSpPr txBox="1">
          <a:spLocks noChangeArrowheads="1"/>
        </xdr:cNvSpPr>
      </xdr:nvSpPr>
      <xdr:spPr bwMode="auto">
        <a:xfrm>
          <a:off x="2266950" y="6076950"/>
          <a:ext cx="1047750" cy="400050"/>
        </a:xfrm>
        <a:prstGeom prst="rect">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HG丸ｺﾞｼｯｸM-PRO"/>
              <a:ea typeface="HG丸ｺﾞｼｯｸM-PRO"/>
            </a:rPr>
            <a:t>リストから選択して下さい</a:t>
          </a:r>
        </a:p>
      </xdr:txBody>
    </xdr:sp>
    <xdr:clientData/>
  </xdr:twoCellAnchor>
  <xdr:twoCellAnchor>
    <xdr:from>
      <xdr:col>4</xdr:col>
      <xdr:colOff>514350</xdr:colOff>
      <xdr:row>24</xdr:row>
      <xdr:rowOff>276225</xdr:rowOff>
    </xdr:from>
    <xdr:to>
      <xdr:col>5</xdr:col>
      <xdr:colOff>257175</xdr:colOff>
      <xdr:row>25</xdr:row>
      <xdr:rowOff>76200</xdr:rowOff>
    </xdr:to>
    <xdr:sp macro="" textlink="">
      <xdr:nvSpPr>
        <xdr:cNvPr id="30835" name="Line 7">
          <a:extLst>
            <a:ext uri="{FF2B5EF4-FFF2-40B4-BE49-F238E27FC236}">
              <a16:creationId xmlns:a16="http://schemas.microsoft.com/office/drawing/2014/main" id="{00000000-0008-0000-0000-000073780000}"/>
            </a:ext>
          </a:extLst>
        </xdr:cNvPr>
        <xdr:cNvSpPr>
          <a:spLocks noChangeShapeType="1"/>
        </xdr:cNvSpPr>
      </xdr:nvSpPr>
      <xdr:spPr bwMode="auto">
        <a:xfrm flipV="1">
          <a:off x="3343275" y="6105525"/>
          <a:ext cx="638175" cy="1809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504825</xdr:colOff>
      <xdr:row>25</xdr:row>
      <xdr:rowOff>85725</xdr:rowOff>
    </xdr:from>
    <xdr:to>
      <xdr:col>5</xdr:col>
      <xdr:colOff>200025</xdr:colOff>
      <xdr:row>25</xdr:row>
      <xdr:rowOff>257175</xdr:rowOff>
    </xdr:to>
    <xdr:sp macro="" textlink="">
      <xdr:nvSpPr>
        <xdr:cNvPr id="30836" name="Line 8">
          <a:extLst>
            <a:ext uri="{FF2B5EF4-FFF2-40B4-BE49-F238E27FC236}">
              <a16:creationId xmlns:a16="http://schemas.microsoft.com/office/drawing/2014/main" id="{00000000-0008-0000-0000-000074780000}"/>
            </a:ext>
          </a:extLst>
        </xdr:cNvPr>
        <xdr:cNvSpPr>
          <a:spLocks noChangeShapeType="1"/>
        </xdr:cNvSpPr>
      </xdr:nvSpPr>
      <xdr:spPr bwMode="auto">
        <a:xfrm>
          <a:off x="3333750" y="6296025"/>
          <a:ext cx="590550" cy="1714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485775</xdr:colOff>
      <xdr:row>25</xdr:row>
      <xdr:rowOff>85725</xdr:rowOff>
    </xdr:from>
    <xdr:to>
      <xdr:col>5</xdr:col>
      <xdr:colOff>161925</xdr:colOff>
      <xdr:row>26</xdr:row>
      <xdr:rowOff>200025</xdr:rowOff>
    </xdr:to>
    <xdr:sp macro="" textlink="">
      <xdr:nvSpPr>
        <xdr:cNvPr id="30837" name="Line 9">
          <a:extLst>
            <a:ext uri="{FF2B5EF4-FFF2-40B4-BE49-F238E27FC236}">
              <a16:creationId xmlns:a16="http://schemas.microsoft.com/office/drawing/2014/main" id="{00000000-0008-0000-0000-000075780000}"/>
            </a:ext>
          </a:extLst>
        </xdr:cNvPr>
        <xdr:cNvSpPr>
          <a:spLocks noChangeShapeType="1"/>
        </xdr:cNvSpPr>
      </xdr:nvSpPr>
      <xdr:spPr bwMode="auto">
        <a:xfrm>
          <a:off x="3314700" y="6296025"/>
          <a:ext cx="571500" cy="5619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790575</xdr:colOff>
      <xdr:row>30</xdr:row>
      <xdr:rowOff>190500</xdr:rowOff>
    </xdr:from>
    <xdr:to>
      <xdr:col>4</xdr:col>
      <xdr:colOff>76200</xdr:colOff>
      <xdr:row>32</xdr:row>
      <xdr:rowOff>19050</xdr:rowOff>
    </xdr:to>
    <xdr:sp macro="" textlink="">
      <xdr:nvSpPr>
        <xdr:cNvPr id="10" name="Text Box 10">
          <a:extLst>
            <a:ext uri="{FF2B5EF4-FFF2-40B4-BE49-F238E27FC236}">
              <a16:creationId xmlns:a16="http://schemas.microsoft.com/office/drawing/2014/main" id="{00000000-0008-0000-0000-00000A000000}"/>
            </a:ext>
          </a:extLst>
        </xdr:cNvPr>
        <xdr:cNvSpPr txBox="1">
          <a:spLocks noChangeArrowheads="1"/>
        </xdr:cNvSpPr>
      </xdr:nvSpPr>
      <xdr:spPr bwMode="auto">
        <a:xfrm>
          <a:off x="1809750" y="8124825"/>
          <a:ext cx="1095375" cy="590550"/>
        </a:xfrm>
        <a:prstGeom prst="rect">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HG丸ｺﾞｼｯｸM-PRO"/>
              <a:ea typeface="HG丸ｺﾞｼｯｸM-PRO"/>
            </a:rPr>
            <a:t>今回のお申込の内訳件数を記載下さい</a:t>
          </a:r>
        </a:p>
      </xdr:txBody>
    </xdr:sp>
    <xdr:clientData/>
  </xdr:twoCellAnchor>
  <xdr:twoCellAnchor>
    <xdr:from>
      <xdr:col>4</xdr:col>
      <xdr:colOff>104775</xdr:colOff>
      <xdr:row>30</xdr:row>
      <xdr:rowOff>219075</xdr:rowOff>
    </xdr:from>
    <xdr:to>
      <xdr:col>4</xdr:col>
      <xdr:colOff>666750</xdr:colOff>
      <xdr:row>31</xdr:row>
      <xdr:rowOff>19050</xdr:rowOff>
    </xdr:to>
    <xdr:sp macro="" textlink="">
      <xdr:nvSpPr>
        <xdr:cNvPr id="30839" name="Line 11">
          <a:extLst>
            <a:ext uri="{FF2B5EF4-FFF2-40B4-BE49-F238E27FC236}">
              <a16:creationId xmlns:a16="http://schemas.microsoft.com/office/drawing/2014/main" id="{00000000-0008-0000-0000-000077780000}"/>
            </a:ext>
          </a:extLst>
        </xdr:cNvPr>
        <xdr:cNvSpPr>
          <a:spLocks noChangeShapeType="1"/>
        </xdr:cNvSpPr>
      </xdr:nvSpPr>
      <xdr:spPr bwMode="auto">
        <a:xfrm flipV="1">
          <a:off x="2933700" y="8153400"/>
          <a:ext cx="561975" cy="1809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95250</xdr:colOff>
      <xdr:row>31</xdr:row>
      <xdr:rowOff>19050</xdr:rowOff>
    </xdr:from>
    <xdr:to>
      <xdr:col>4</xdr:col>
      <xdr:colOff>685800</xdr:colOff>
      <xdr:row>31</xdr:row>
      <xdr:rowOff>190500</xdr:rowOff>
    </xdr:to>
    <xdr:sp macro="" textlink="">
      <xdr:nvSpPr>
        <xdr:cNvPr id="30840" name="Line 12">
          <a:extLst>
            <a:ext uri="{FF2B5EF4-FFF2-40B4-BE49-F238E27FC236}">
              <a16:creationId xmlns:a16="http://schemas.microsoft.com/office/drawing/2014/main" id="{00000000-0008-0000-0000-000078780000}"/>
            </a:ext>
          </a:extLst>
        </xdr:cNvPr>
        <xdr:cNvSpPr>
          <a:spLocks noChangeShapeType="1"/>
        </xdr:cNvSpPr>
      </xdr:nvSpPr>
      <xdr:spPr bwMode="auto">
        <a:xfrm>
          <a:off x="2924175" y="8334375"/>
          <a:ext cx="590550" cy="1714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76200</xdr:colOff>
      <xdr:row>31</xdr:row>
      <xdr:rowOff>28575</xdr:rowOff>
    </xdr:from>
    <xdr:to>
      <xdr:col>4</xdr:col>
      <xdr:colOff>647700</xdr:colOff>
      <xdr:row>32</xdr:row>
      <xdr:rowOff>209550</xdr:rowOff>
    </xdr:to>
    <xdr:sp macro="" textlink="">
      <xdr:nvSpPr>
        <xdr:cNvPr id="30841" name="Line 13">
          <a:extLst>
            <a:ext uri="{FF2B5EF4-FFF2-40B4-BE49-F238E27FC236}">
              <a16:creationId xmlns:a16="http://schemas.microsoft.com/office/drawing/2014/main" id="{00000000-0008-0000-0000-000079780000}"/>
            </a:ext>
          </a:extLst>
        </xdr:cNvPr>
        <xdr:cNvSpPr>
          <a:spLocks noChangeShapeType="1"/>
        </xdr:cNvSpPr>
      </xdr:nvSpPr>
      <xdr:spPr bwMode="auto">
        <a:xfrm>
          <a:off x="2905125" y="8343900"/>
          <a:ext cx="571500" cy="5619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95250</xdr:colOff>
      <xdr:row>31</xdr:row>
      <xdr:rowOff>47625</xdr:rowOff>
    </xdr:from>
    <xdr:to>
      <xdr:col>4</xdr:col>
      <xdr:colOff>638175</xdr:colOff>
      <xdr:row>33</xdr:row>
      <xdr:rowOff>171450</xdr:rowOff>
    </xdr:to>
    <xdr:sp macro="" textlink="">
      <xdr:nvSpPr>
        <xdr:cNvPr id="30842" name="Line 14">
          <a:extLst>
            <a:ext uri="{FF2B5EF4-FFF2-40B4-BE49-F238E27FC236}">
              <a16:creationId xmlns:a16="http://schemas.microsoft.com/office/drawing/2014/main" id="{00000000-0008-0000-0000-00007A780000}"/>
            </a:ext>
          </a:extLst>
        </xdr:cNvPr>
        <xdr:cNvSpPr>
          <a:spLocks noChangeShapeType="1"/>
        </xdr:cNvSpPr>
      </xdr:nvSpPr>
      <xdr:spPr bwMode="auto">
        <a:xfrm>
          <a:off x="2924175" y="8362950"/>
          <a:ext cx="542925" cy="8858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85725</xdr:colOff>
      <xdr:row>31</xdr:row>
      <xdr:rowOff>28575</xdr:rowOff>
    </xdr:from>
    <xdr:to>
      <xdr:col>4</xdr:col>
      <xdr:colOff>638175</xdr:colOff>
      <xdr:row>34</xdr:row>
      <xdr:rowOff>171450</xdr:rowOff>
    </xdr:to>
    <xdr:sp macro="" textlink="">
      <xdr:nvSpPr>
        <xdr:cNvPr id="30843" name="Line 15">
          <a:extLst>
            <a:ext uri="{FF2B5EF4-FFF2-40B4-BE49-F238E27FC236}">
              <a16:creationId xmlns:a16="http://schemas.microsoft.com/office/drawing/2014/main" id="{00000000-0008-0000-0000-00007B780000}"/>
            </a:ext>
          </a:extLst>
        </xdr:cNvPr>
        <xdr:cNvSpPr>
          <a:spLocks noChangeShapeType="1"/>
        </xdr:cNvSpPr>
      </xdr:nvSpPr>
      <xdr:spPr bwMode="auto">
        <a:xfrm>
          <a:off x="2914650" y="8343900"/>
          <a:ext cx="552450" cy="12858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790575</xdr:colOff>
      <xdr:row>31</xdr:row>
      <xdr:rowOff>219075</xdr:rowOff>
    </xdr:from>
    <xdr:to>
      <xdr:col>8</xdr:col>
      <xdr:colOff>57150</xdr:colOff>
      <xdr:row>33</xdr:row>
      <xdr:rowOff>209550</xdr:rowOff>
    </xdr:to>
    <xdr:sp macro="" textlink="">
      <xdr:nvSpPr>
        <xdr:cNvPr id="16" name="Text Box 16">
          <a:extLst>
            <a:ext uri="{FF2B5EF4-FFF2-40B4-BE49-F238E27FC236}">
              <a16:creationId xmlns:a16="http://schemas.microsoft.com/office/drawing/2014/main" id="{00000000-0008-0000-0000-000010000000}"/>
            </a:ext>
          </a:extLst>
        </xdr:cNvPr>
        <xdr:cNvSpPr txBox="1">
          <a:spLocks noChangeArrowheads="1"/>
        </xdr:cNvSpPr>
      </xdr:nvSpPr>
      <xdr:spPr bwMode="auto">
        <a:xfrm>
          <a:off x="4514850" y="8534400"/>
          <a:ext cx="1952625" cy="752475"/>
        </a:xfrm>
        <a:prstGeom prst="rect">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HG丸ｺﾞｼｯｸM-PRO"/>
              <a:ea typeface="HG丸ｺﾞｼｯｸM-PRO"/>
            </a:rPr>
            <a:t>契約者住所と異なる住所に請求書等の送付をご希望される場合はこちらに記載下さい</a:t>
          </a:r>
        </a:p>
      </xdr:txBody>
    </xdr:sp>
    <xdr:clientData/>
  </xdr:twoCellAnchor>
  <xdr:twoCellAnchor>
    <xdr:from>
      <xdr:col>6</xdr:col>
      <xdr:colOff>66675</xdr:colOff>
      <xdr:row>33</xdr:row>
      <xdr:rowOff>200025</xdr:rowOff>
    </xdr:from>
    <xdr:to>
      <xdr:col>6</xdr:col>
      <xdr:colOff>676275</xdr:colOff>
      <xdr:row>35</xdr:row>
      <xdr:rowOff>180975</xdr:rowOff>
    </xdr:to>
    <xdr:sp macro="" textlink="">
      <xdr:nvSpPr>
        <xdr:cNvPr id="30845" name="Line 17">
          <a:extLst>
            <a:ext uri="{FF2B5EF4-FFF2-40B4-BE49-F238E27FC236}">
              <a16:creationId xmlns:a16="http://schemas.microsoft.com/office/drawing/2014/main" id="{00000000-0008-0000-0000-00007D780000}"/>
            </a:ext>
          </a:extLst>
        </xdr:cNvPr>
        <xdr:cNvSpPr>
          <a:spLocks noChangeShapeType="1"/>
        </xdr:cNvSpPr>
      </xdr:nvSpPr>
      <xdr:spPr bwMode="auto">
        <a:xfrm flipH="1">
          <a:off x="4686300" y="9277350"/>
          <a:ext cx="609600" cy="7429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53</xdr:col>
      <xdr:colOff>0</xdr:colOff>
      <xdr:row>38</xdr:row>
      <xdr:rowOff>0</xdr:rowOff>
    </xdr:from>
    <xdr:to>
      <xdr:col>53</xdr:col>
      <xdr:colOff>0</xdr:colOff>
      <xdr:row>38</xdr:row>
      <xdr:rowOff>0</xdr:rowOff>
    </xdr:to>
    <xdr:sp macro="" textlink="">
      <xdr:nvSpPr>
        <xdr:cNvPr id="11740" name="Line 13">
          <a:extLst>
            <a:ext uri="{FF2B5EF4-FFF2-40B4-BE49-F238E27FC236}">
              <a16:creationId xmlns:a16="http://schemas.microsoft.com/office/drawing/2014/main" id="{00000000-0008-0000-0100-0000DC2D0000}"/>
            </a:ext>
          </a:extLst>
        </xdr:cNvPr>
        <xdr:cNvSpPr>
          <a:spLocks noChangeShapeType="1"/>
        </xdr:cNvSpPr>
      </xdr:nvSpPr>
      <xdr:spPr bwMode="auto">
        <a:xfrm>
          <a:off x="72323325" y="9458325"/>
          <a:ext cx="0" cy="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95250</xdr:colOff>
      <xdr:row>4</xdr:row>
      <xdr:rowOff>123825</xdr:rowOff>
    </xdr:from>
    <xdr:to>
      <xdr:col>37</xdr:col>
      <xdr:colOff>19050</xdr:colOff>
      <xdr:row>4</xdr:row>
      <xdr:rowOff>200025</xdr:rowOff>
    </xdr:to>
    <xdr:sp macro="" textlink="">
      <xdr:nvSpPr>
        <xdr:cNvPr id="22396" name="Line 2">
          <a:extLst>
            <a:ext uri="{FF2B5EF4-FFF2-40B4-BE49-F238E27FC236}">
              <a16:creationId xmlns:a16="http://schemas.microsoft.com/office/drawing/2014/main" id="{00000000-0008-0000-0200-00007C570000}"/>
            </a:ext>
          </a:extLst>
        </xdr:cNvPr>
        <xdr:cNvSpPr>
          <a:spLocks noChangeShapeType="1"/>
        </xdr:cNvSpPr>
      </xdr:nvSpPr>
      <xdr:spPr bwMode="auto">
        <a:xfrm flipH="1">
          <a:off x="5200650" y="876300"/>
          <a:ext cx="838200" cy="762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19050</xdr:colOff>
      <xdr:row>0</xdr:row>
      <xdr:rowOff>85725</xdr:rowOff>
    </xdr:from>
    <xdr:to>
      <xdr:col>47</xdr:col>
      <xdr:colOff>85725</xdr:colOff>
      <xdr:row>6</xdr:row>
      <xdr:rowOff>190500</xdr:rowOff>
    </xdr:to>
    <xdr:sp macro="" textlink="">
      <xdr:nvSpPr>
        <xdr:cNvPr id="3" name="Text Box 3">
          <a:extLst>
            <a:ext uri="{FF2B5EF4-FFF2-40B4-BE49-F238E27FC236}">
              <a16:creationId xmlns:a16="http://schemas.microsoft.com/office/drawing/2014/main" id="{00000000-0008-0000-0200-000003000000}"/>
            </a:ext>
          </a:extLst>
        </xdr:cNvPr>
        <xdr:cNvSpPr txBox="1">
          <a:spLocks noChangeArrowheads="1"/>
        </xdr:cNvSpPr>
      </xdr:nvSpPr>
      <xdr:spPr bwMode="auto">
        <a:xfrm>
          <a:off x="6038850" y="85725"/>
          <a:ext cx="1590675" cy="1381125"/>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FF0000"/>
              </a:solidFill>
              <a:latin typeface="HG丸ｺﾞｼｯｸM-PRO"/>
              <a:ea typeface="HG丸ｺﾞｼｯｸM-PRO"/>
            </a:rPr>
            <a:t>現在、東京電力と契約している場合は、「電気ご使用量のお知らせ」に記載のお客さま番号をハイフン抜きでご記載下さい、</a:t>
          </a:r>
        </a:p>
        <a:p>
          <a:pPr algn="l" rtl="0">
            <a:lnSpc>
              <a:spcPts val="1000"/>
            </a:lnSpc>
            <a:defRPr sz="1000"/>
          </a:pPr>
          <a:r>
            <a:rPr lang="ja-JP" altLang="en-US" sz="900" b="0" i="0" u="none" strike="noStrike" baseline="0">
              <a:solidFill>
                <a:srgbClr val="FF0000"/>
              </a:solidFill>
              <a:latin typeface="HG丸ｺﾞｼｯｸM-PRO"/>
              <a:ea typeface="HG丸ｺﾞｼｯｸM-PRO"/>
            </a:rPr>
            <a:t>例：001（23）11111-22222-8-01</a:t>
          </a:r>
        </a:p>
        <a:p>
          <a:pPr algn="l" rtl="0">
            <a:lnSpc>
              <a:spcPts val="1000"/>
            </a:lnSpc>
            <a:defRPr sz="1000"/>
          </a:pPr>
          <a:r>
            <a:rPr lang="ja-JP" altLang="en-US" sz="900" b="0" i="0" u="none" strike="noStrike" baseline="0">
              <a:solidFill>
                <a:srgbClr val="FF0000"/>
              </a:solidFill>
              <a:latin typeface="HG丸ｺﾞｼｯｸM-PRO"/>
              <a:ea typeface="HG丸ｺﾞｼｯｸM-PRO"/>
            </a:rPr>
            <a:t>それ以外の場合は、記載不要です。</a:t>
          </a:r>
        </a:p>
      </xdr:txBody>
    </xdr:sp>
    <xdr:clientData/>
  </xdr:twoCellAnchor>
  <xdr:twoCellAnchor>
    <xdr:from>
      <xdr:col>39</xdr:col>
      <xdr:colOff>66675</xdr:colOff>
      <xdr:row>10</xdr:row>
      <xdr:rowOff>95250</xdr:rowOff>
    </xdr:from>
    <xdr:to>
      <xdr:col>46</xdr:col>
      <xdr:colOff>85725</xdr:colOff>
      <xdr:row>12</xdr:row>
      <xdr:rowOff>66675</xdr:rowOff>
    </xdr:to>
    <xdr:sp macro="" textlink="">
      <xdr:nvSpPr>
        <xdr:cNvPr id="4" name="Text Box 5">
          <a:extLst>
            <a:ext uri="{FF2B5EF4-FFF2-40B4-BE49-F238E27FC236}">
              <a16:creationId xmlns:a16="http://schemas.microsoft.com/office/drawing/2014/main" id="{00000000-0008-0000-0200-000004000000}"/>
            </a:ext>
          </a:extLst>
        </xdr:cNvPr>
        <xdr:cNvSpPr txBox="1">
          <a:spLocks noChangeArrowheads="1"/>
        </xdr:cNvSpPr>
      </xdr:nvSpPr>
      <xdr:spPr bwMode="auto">
        <a:xfrm>
          <a:off x="6391275" y="2238375"/>
          <a:ext cx="1085850" cy="400050"/>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HG丸ｺﾞｼｯｸM-PRO"/>
              <a:ea typeface="HG丸ｺﾞｼｯｸM-PRO"/>
            </a:rPr>
            <a:t>リストから選択して下さい</a:t>
          </a:r>
        </a:p>
      </xdr:txBody>
    </xdr:sp>
    <xdr:clientData/>
  </xdr:twoCellAnchor>
  <xdr:twoCellAnchor>
    <xdr:from>
      <xdr:col>36</xdr:col>
      <xdr:colOff>95250</xdr:colOff>
      <xdr:row>10</xdr:row>
      <xdr:rowOff>104775</xdr:rowOff>
    </xdr:from>
    <xdr:to>
      <xdr:col>39</xdr:col>
      <xdr:colOff>66675</xdr:colOff>
      <xdr:row>11</xdr:row>
      <xdr:rowOff>104775</xdr:rowOff>
    </xdr:to>
    <xdr:sp macro="" textlink="">
      <xdr:nvSpPr>
        <xdr:cNvPr id="22399" name="Line 6">
          <a:extLst>
            <a:ext uri="{FF2B5EF4-FFF2-40B4-BE49-F238E27FC236}">
              <a16:creationId xmlns:a16="http://schemas.microsoft.com/office/drawing/2014/main" id="{00000000-0008-0000-0200-00007F570000}"/>
            </a:ext>
          </a:extLst>
        </xdr:cNvPr>
        <xdr:cNvSpPr>
          <a:spLocks noChangeShapeType="1"/>
        </xdr:cNvSpPr>
      </xdr:nvSpPr>
      <xdr:spPr bwMode="auto">
        <a:xfrm flipH="1" flipV="1">
          <a:off x="5962650" y="2247900"/>
          <a:ext cx="428625" cy="2000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85725</xdr:colOff>
      <xdr:row>17</xdr:row>
      <xdr:rowOff>190500</xdr:rowOff>
    </xdr:from>
    <xdr:to>
      <xdr:col>19</xdr:col>
      <xdr:colOff>85725</xdr:colOff>
      <xdr:row>18</xdr:row>
      <xdr:rowOff>19050</xdr:rowOff>
    </xdr:to>
    <xdr:sp macro="" textlink="">
      <xdr:nvSpPr>
        <xdr:cNvPr id="22400" name="Line 8">
          <a:extLst>
            <a:ext uri="{FF2B5EF4-FFF2-40B4-BE49-F238E27FC236}">
              <a16:creationId xmlns:a16="http://schemas.microsoft.com/office/drawing/2014/main" id="{00000000-0008-0000-0200-000080570000}"/>
            </a:ext>
          </a:extLst>
        </xdr:cNvPr>
        <xdr:cNvSpPr>
          <a:spLocks noChangeShapeType="1"/>
        </xdr:cNvSpPr>
      </xdr:nvSpPr>
      <xdr:spPr bwMode="auto">
        <a:xfrm flipV="1">
          <a:off x="2600325" y="4248150"/>
          <a:ext cx="762000" cy="1428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85725</xdr:colOff>
      <xdr:row>18</xdr:row>
      <xdr:rowOff>57150</xdr:rowOff>
    </xdr:from>
    <xdr:to>
      <xdr:col>19</xdr:col>
      <xdr:colOff>95250</xdr:colOff>
      <xdr:row>18</xdr:row>
      <xdr:rowOff>123825</xdr:rowOff>
    </xdr:to>
    <xdr:sp macro="" textlink="">
      <xdr:nvSpPr>
        <xdr:cNvPr id="22401" name="Line 9">
          <a:extLst>
            <a:ext uri="{FF2B5EF4-FFF2-40B4-BE49-F238E27FC236}">
              <a16:creationId xmlns:a16="http://schemas.microsoft.com/office/drawing/2014/main" id="{00000000-0008-0000-0200-000081570000}"/>
            </a:ext>
          </a:extLst>
        </xdr:cNvPr>
        <xdr:cNvSpPr>
          <a:spLocks noChangeShapeType="1"/>
        </xdr:cNvSpPr>
      </xdr:nvSpPr>
      <xdr:spPr bwMode="auto">
        <a:xfrm>
          <a:off x="2600325" y="4429125"/>
          <a:ext cx="771525" cy="666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57150</xdr:colOff>
      <xdr:row>17</xdr:row>
      <xdr:rowOff>38100</xdr:rowOff>
    </xdr:from>
    <xdr:to>
      <xdr:col>14</xdr:col>
      <xdr:colOff>66675</xdr:colOff>
      <xdr:row>19</xdr:row>
      <xdr:rowOff>85725</xdr:rowOff>
    </xdr:to>
    <xdr:sp macro="" textlink="">
      <xdr:nvSpPr>
        <xdr:cNvPr id="8" name="Text Box 7">
          <a:extLst>
            <a:ext uri="{FF2B5EF4-FFF2-40B4-BE49-F238E27FC236}">
              <a16:creationId xmlns:a16="http://schemas.microsoft.com/office/drawing/2014/main" id="{00000000-0008-0000-0200-000008000000}"/>
            </a:ext>
          </a:extLst>
        </xdr:cNvPr>
        <xdr:cNvSpPr txBox="1">
          <a:spLocks noChangeArrowheads="1"/>
        </xdr:cNvSpPr>
      </xdr:nvSpPr>
      <xdr:spPr bwMode="auto">
        <a:xfrm>
          <a:off x="1847850" y="4095750"/>
          <a:ext cx="733425" cy="676275"/>
        </a:xfrm>
        <a:prstGeom prst="rect">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FF0000"/>
              </a:solidFill>
              <a:latin typeface="HG丸ｺﾞｼｯｸM-PRO"/>
              <a:ea typeface="HG丸ｺﾞｼｯｸM-PRO"/>
            </a:rPr>
            <a:t>標準電圧で記載下さい</a:t>
          </a:r>
        </a:p>
      </xdr:txBody>
    </xdr:sp>
    <xdr:clientData/>
  </xdr:twoCellAnchor>
  <xdr:twoCellAnchor>
    <xdr:from>
      <xdr:col>34</xdr:col>
      <xdr:colOff>57150</xdr:colOff>
      <xdr:row>29</xdr:row>
      <xdr:rowOff>28575</xdr:rowOff>
    </xdr:from>
    <xdr:to>
      <xdr:col>47</xdr:col>
      <xdr:colOff>114300</xdr:colOff>
      <xdr:row>30</xdr:row>
      <xdr:rowOff>257175</xdr:rowOff>
    </xdr:to>
    <xdr:sp macro="" textlink="">
      <xdr:nvSpPr>
        <xdr:cNvPr id="9" name="Text Box 10">
          <a:extLst>
            <a:ext uri="{FF2B5EF4-FFF2-40B4-BE49-F238E27FC236}">
              <a16:creationId xmlns:a16="http://schemas.microsoft.com/office/drawing/2014/main" id="{00000000-0008-0000-0200-000009000000}"/>
            </a:ext>
          </a:extLst>
        </xdr:cNvPr>
        <xdr:cNvSpPr txBox="1">
          <a:spLocks noChangeArrowheads="1"/>
        </xdr:cNvSpPr>
      </xdr:nvSpPr>
      <xdr:spPr bwMode="auto">
        <a:xfrm>
          <a:off x="5619750" y="7858125"/>
          <a:ext cx="2038350" cy="657225"/>
        </a:xfrm>
        <a:prstGeom prst="rect">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800"/>
            </a:lnSpc>
            <a:defRPr sz="1000"/>
          </a:pPr>
          <a:r>
            <a:rPr lang="ja-JP" altLang="en-US" sz="900" b="0" i="0" u="none" strike="noStrike" baseline="0">
              <a:solidFill>
                <a:srgbClr val="FF0000"/>
              </a:solidFill>
              <a:latin typeface="HG丸ｺﾞｼｯｸM-PRO"/>
              <a:ea typeface="HG丸ｺﾞｼｯｸM-PRO"/>
            </a:rPr>
            <a:t>契約者様が必要とする場合は「要」を選択して下さい。要の場合「その他特記事項」欄に工事希望日等をご記載下さい</a:t>
          </a:r>
        </a:p>
      </xdr:txBody>
    </xdr:sp>
    <xdr:clientData/>
  </xdr:twoCellAnchor>
  <xdr:twoCellAnchor>
    <xdr:from>
      <xdr:col>32</xdr:col>
      <xdr:colOff>66675</xdr:colOff>
      <xdr:row>30</xdr:row>
      <xdr:rowOff>57150</xdr:rowOff>
    </xdr:from>
    <xdr:to>
      <xdr:col>34</xdr:col>
      <xdr:colOff>85725</xdr:colOff>
      <xdr:row>30</xdr:row>
      <xdr:rowOff>85725</xdr:rowOff>
    </xdr:to>
    <xdr:sp macro="" textlink="">
      <xdr:nvSpPr>
        <xdr:cNvPr id="22404" name="Line 11">
          <a:extLst>
            <a:ext uri="{FF2B5EF4-FFF2-40B4-BE49-F238E27FC236}">
              <a16:creationId xmlns:a16="http://schemas.microsoft.com/office/drawing/2014/main" id="{00000000-0008-0000-0200-000084570000}"/>
            </a:ext>
          </a:extLst>
        </xdr:cNvPr>
        <xdr:cNvSpPr>
          <a:spLocks noChangeShapeType="1"/>
        </xdr:cNvSpPr>
      </xdr:nvSpPr>
      <xdr:spPr bwMode="auto">
        <a:xfrm flipH="1">
          <a:off x="5324475" y="8315325"/>
          <a:ext cx="323850" cy="285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85725</xdr:colOff>
      <xdr:row>36</xdr:row>
      <xdr:rowOff>152400</xdr:rowOff>
    </xdr:from>
    <xdr:to>
      <xdr:col>46</xdr:col>
      <xdr:colOff>104775</xdr:colOff>
      <xdr:row>39</xdr:row>
      <xdr:rowOff>152400</xdr:rowOff>
    </xdr:to>
    <xdr:sp macro="" textlink="">
      <xdr:nvSpPr>
        <xdr:cNvPr id="11" name="Text Box 12">
          <a:extLst>
            <a:ext uri="{FF2B5EF4-FFF2-40B4-BE49-F238E27FC236}">
              <a16:creationId xmlns:a16="http://schemas.microsoft.com/office/drawing/2014/main" id="{00000000-0008-0000-0200-00000B000000}"/>
            </a:ext>
          </a:extLst>
        </xdr:cNvPr>
        <xdr:cNvSpPr txBox="1">
          <a:spLocks noChangeArrowheads="1"/>
        </xdr:cNvSpPr>
      </xdr:nvSpPr>
      <xdr:spPr bwMode="auto">
        <a:xfrm>
          <a:off x="4124325" y="9829800"/>
          <a:ext cx="3371850" cy="685800"/>
        </a:xfrm>
        <a:prstGeom prst="rect">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HG丸ｺﾞｼｯｸM-PRO"/>
              <a:ea typeface="HG丸ｺﾞｼｯｸM-PRO"/>
            </a:rPr>
            <a:t>上記に記載しきれない内容や、当該需要者の個別要望等ございましたらご記載下さい。例：（工事の場合）工事打合せ者、工事連絡先、工事内容　等</a:t>
          </a:r>
        </a:p>
      </xdr:txBody>
    </xdr:sp>
    <xdr:clientData/>
  </xdr:twoCellAnchor>
  <xdr:twoCellAnchor>
    <xdr:from>
      <xdr:col>22</xdr:col>
      <xdr:colOff>57150</xdr:colOff>
      <xdr:row>36</xdr:row>
      <xdr:rowOff>28575</xdr:rowOff>
    </xdr:from>
    <xdr:to>
      <xdr:col>24</xdr:col>
      <xdr:colOff>104775</xdr:colOff>
      <xdr:row>37</xdr:row>
      <xdr:rowOff>180975</xdr:rowOff>
    </xdr:to>
    <xdr:sp macro="" textlink="">
      <xdr:nvSpPr>
        <xdr:cNvPr id="22406" name="Line 13">
          <a:extLst>
            <a:ext uri="{FF2B5EF4-FFF2-40B4-BE49-F238E27FC236}">
              <a16:creationId xmlns:a16="http://schemas.microsoft.com/office/drawing/2014/main" id="{00000000-0008-0000-0200-000086570000}"/>
            </a:ext>
          </a:extLst>
        </xdr:cNvPr>
        <xdr:cNvSpPr>
          <a:spLocks noChangeShapeType="1"/>
        </xdr:cNvSpPr>
      </xdr:nvSpPr>
      <xdr:spPr bwMode="auto">
        <a:xfrm flipH="1" flipV="1">
          <a:off x="3790950" y="9705975"/>
          <a:ext cx="352425" cy="3810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I39"/>
  <sheetViews>
    <sheetView zoomScale="85" zoomScaleNormal="85" workbookViewId="0">
      <selection activeCell="O33" sqref="O33"/>
    </sheetView>
  </sheetViews>
  <sheetFormatPr defaultRowHeight="13.5"/>
  <cols>
    <col min="1" max="1" width="1.625" style="16" customWidth="1"/>
    <col min="2" max="3" width="11.75" style="16" customWidth="1"/>
    <col min="4" max="4" width="12" style="16" customWidth="1"/>
    <col min="5" max="8" width="11.75" style="16" customWidth="1"/>
    <col min="9" max="9" width="12" style="16" customWidth="1"/>
    <col min="10" max="10" width="1" style="16" customWidth="1"/>
    <col min="11" max="16384" width="9" style="16"/>
  </cols>
  <sheetData>
    <row r="1" spans="2:9" ht="3.75" customHeight="1"/>
    <row r="2" spans="2:9">
      <c r="I2" s="2"/>
    </row>
    <row r="3" spans="2:9">
      <c r="I3" s="2"/>
    </row>
    <row r="4" spans="2:9" ht="20.25" customHeight="1">
      <c r="I4" s="2" t="s">
        <v>104</v>
      </c>
    </row>
    <row r="5" spans="2:9">
      <c r="B5" s="141" t="s">
        <v>105</v>
      </c>
      <c r="C5" s="141"/>
      <c r="D5" s="17" t="s">
        <v>72</v>
      </c>
    </row>
    <row r="6" spans="2:9" ht="33" customHeight="1">
      <c r="C6" s="142" t="s">
        <v>73</v>
      </c>
      <c r="D6" s="142"/>
      <c r="E6" s="142"/>
      <c r="F6" s="142"/>
      <c r="G6" s="142"/>
      <c r="H6" s="142"/>
    </row>
    <row r="7" spans="2:9" ht="12" customHeight="1"/>
    <row r="8" spans="2:9" ht="55.5" customHeight="1">
      <c r="B8" s="143" t="s">
        <v>74</v>
      </c>
      <c r="C8" s="143"/>
      <c r="D8" s="143"/>
      <c r="E8" s="143"/>
      <c r="F8" s="143"/>
      <c r="G8" s="143"/>
      <c r="H8" s="143"/>
      <c r="I8" s="143"/>
    </row>
    <row r="9" spans="2:9" ht="7.5" customHeight="1"/>
    <row r="10" spans="2:9" ht="19.5" customHeight="1">
      <c r="B10" s="16" t="s">
        <v>75</v>
      </c>
    </row>
    <row r="11" spans="2:9" ht="19.5" customHeight="1">
      <c r="B11" s="144" t="s">
        <v>76</v>
      </c>
      <c r="C11" s="145"/>
      <c r="D11" s="18" t="s">
        <v>77</v>
      </c>
      <c r="E11" s="133" t="s">
        <v>106</v>
      </c>
      <c r="F11" s="133"/>
      <c r="G11" s="133"/>
      <c r="H11" s="133"/>
      <c r="I11" s="134"/>
    </row>
    <row r="12" spans="2:9" ht="19.5" customHeight="1">
      <c r="B12" s="129"/>
      <c r="C12" s="146"/>
      <c r="D12" s="19" t="s">
        <v>78</v>
      </c>
      <c r="E12" s="135" t="s">
        <v>107</v>
      </c>
      <c r="F12" s="135"/>
      <c r="G12" s="135"/>
      <c r="H12" s="135"/>
      <c r="I12" s="136"/>
    </row>
    <row r="13" spans="2:9" ht="19.5" customHeight="1">
      <c r="B13" s="129"/>
      <c r="C13" s="146"/>
      <c r="D13" s="19" t="s">
        <v>79</v>
      </c>
      <c r="E13" s="135" t="s">
        <v>108</v>
      </c>
      <c r="F13" s="135"/>
      <c r="G13" s="135"/>
      <c r="H13" s="135"/>
      <c r="I13" s="136"/>
    </row>
    <row r="14" spans="2:9" ht="19.5" customHeight="1">
      <c r="B14" s="129"/>
      <c r="C14" s="146"/>
      <c r="D14" s="19" t="s">
        <v>80</v>
      </c>
      <c r="E14" s="137" t="s">
        <v>109</v>
      </c>
      <c r="F14" s="137"/>
      <c r="G14" s="137"/>
      <c r="H14" s="137"/>
      <c r="I14" s="138"/>
    </row>
    <row r="15" spans="2:9" ht="19.5" customHeight="1">
      <c r="B15" s="129"/>
      <c r="C15" s="146"/>
      <c r="D15" s="19"/>
      <c r="E15" s="147"/>
      <c r="F15" s="147"/>
      <c r="G15" s="147"/>
      <c r="H15" s="147"/>
      <c r="I15" s="148"/>
    </row>
    <row r="16" spans="2:9" ht="19.5" customHeight="1">
      <c r="B16" s="127" t="s">
        <v>81</v>
      </c>
      <c r="C16" s="128"/>
      <c r="D16" s="18" t="s">
        <v>82</v>
      </c>
      <c r="E16" s="133" t="s">
        <v>17</v>
      </c>
      <c r="F16" s="133"/>
      <c r="G16" s="133"/>
      <c r="H16" s="133"/>
      <c r="I16" s="134"/>
    </row>
    <row r="17" spans="2:9" ht="19.5" customHeight="1">
      <c r="B17" s="129"/>
      <c r="C17" s="130"/>
      <c r="D17" s="19" t="s">
        <v>83</v>
      </c>
      <c r="E17" s="135" t="s">
        <v>110</v>
      </c>
      <c r="F17" s="135"/>
      <c r="G17" s="135"/>
      <c r="H17" s="135"/>
      <c r="I17" s="136"/>
    </row>
    <row r="18" spans="2:9" ht="19.5" customHeight="1">
      <c r="B18" s="129"/>
      <c r="C18" s="130"/>
      <c r="D18" s="19" t="s">
        <v>80</v>
      </c>
      <c r="E18" s="137" t="s">
        <v>111</v>
      </c>
      <c r="F18" s="137"/>
      <c r="G18" s="137"/>
      <c r="H18" s="137"/>
      <c r="I18" s="138"/>
    </row>
    <row r="19" spans="2:9" ht="19.5" customHeight="1">
      <c r="B19" s="129"/>
      <c r="C19" s="130"/>
      <c r="D19" s="19"/>
      <c r="E19" s="137"/>
      <c r="F19" s="137"/>
      <c r="G19" s="137"/>
      <c r="H19" s="137"/>
      <c r="I19" s="138"/>
    </row>
    <row r="20" spans="2:9" ht="19.5" customHeight="1">
      <c r="B20" s="129"/>
      <c r="C20" s="130"/>
      <c r="D20" s="19" t="s">
        <v>84</v>
      </c>
      <c r="E20" s="135" t="s">
        <v>112</v>
      </c>
      <c r="F20" s="135"/>
      <c r="G20" s="135"/>
      <c r="H20" s="135"/>
      <c r="I20" s="136"/>
    </row>
    <row r="21" spans="2:9" ht="19.5" customHeight="1">
      <c r="B21" s="131"/>
      <c r="C21" s="132"/>
      <c r="D21" s="20" t="s">
        <v>85</v>
      </c>
      <c r="E21" s="139" t="s">
        <v>113</v>
      </c>
      <c r="F21" s="139"/>
      <c r="G21" s="139"/>
      <c r="H21" s="139"/>
      <c r="I21" s="140"/>
    </row>
    <row r="22" spans="2:9" ht="6.75" customHeight="1"/>
    <row r="23" spans="2:9" ht="19.5" customHeight="1">
      <c r="B23" s="16" t="s">
        <v>86</v>
      </c>
    </row>
    <row r="24" spans="2:9" ht="26.25" customHeight="1">
      <c r="B24" s="125" t="s">
        <v>87</v>
      </c>
      <c r="C24" s="126"/>
      <c r="D24" s="116" t="s">
        <v>88</v>
      </c>
      <c r="E24" s="117"/>
      <c r="F24" s="117"/>
      <c r="G24" s="117"/>
      <c r="H24" s="117"/>
      <c r="I24" s="118"/>
    </row>
    <row r="25" spans="2:9" ht="30" customHeight="1">
      <c r="B25" s="93" t="s">
        <v>89</v>
      </c>
      <c r="C25" s="94"/>
      <c r="D25" s="116" t="s">
        <v>103</v>
      </c>
      <c r="E25" s="117"/>
      <c r="F25" s="117"/>
      <c r="G25" s="117"/>
      <c r="H25" s="117"/>
      <c r="I25" s="118"/>
    </row>
    <row r="26" spans="2:9" ht="35.25" customHeight="1">
      <c r="B26" s="122" t="s">
        <v>90</v>
      </c>
      <c r="C26" s="123"/>
      <c r="D26" s="124" t="s">
        <v>114</v>
      </c>
      <c r="E26" s="124"/>
      <c r="F26" s="124"/>
      <c r="G26" s="124"/>
      <c r="H26" s="124"/>
      <c r="I26" s="124"/>
    </row>
    <row r="27" spans="2:9" ht="31.5" customHeight="1">
      <c r="B27" s="119" t="s">
        <v>91</v>
      </c>
      <c r="C27" s="120"/>
      <c r="D27" s="121" t="s">
        <v>114</v>
      </c>
      <c r="E27" s="121"/>
      <c r="F27" s="121"/>
      <c r="G27" s="121"/>
      <c r="H27" s="121"/>
      <c r="I27" s="121"/>
    </row>
    <row r="28" spans="2:9" ht="24" customHeight="1">
      <c r="B28" s="114" t="s">
        <v>92</v>
      </c>
      <c r="C28" s="114"/>
      <c r="D28" s="114"/>
      <c r="E28" s="114"/>
      <c r="F28" s="114"/>
      <c r="G28" s="114"/>
      <c r="H28" s="114"/>
      <c r="I28" s="114"/>
    </row>
    <row r="29" spans="2:9" ht="24.75" customHeight="1">
      <c r="B29" s="115" t="s">
        <v>136</v>
      </c>
      <c r="C29" s="115"/>
      <c r="D29" s="115" t="s">
        <v>93</v>
      </c>
      <c r="E29" s="115"/>
      <c r="F29" s="115"/>
      <c r="G29" s="115"/>
      <c r="H29" s="115"/>
      <c r="I29" s="115"/>
    </row>
    <row r="30" spans="2:9" ht="20.25" customHeight="1">
      <c r="B30" s="99"/>
      <c r="C30" s="99"/>
      <c r="D30" s="99" t="s">
        <v>94</v>
      </c>
      <c r="E30" s="99"/>
      <c r="F30" s="99"/>
      <c r="G30" s="99" t="s">
        <v>95</v>
      </c>
      <c r="H30" s="99"/>
      <c r="I30" s="99"/>
    </row>
    <row r="31" spans="2:9" ht="30" customHeight="1">
      <c r="B31" s="111" t="s">
        <v>96</v>
      </c>
      <c r="C31" s="111"/>
      <c r="D31" s="112">
        <v>1</v>
      </c>
      <c r="E31" s="113"/>
      <c r="F31" s="22" t="s">
        <v>97</v>
      </c>
      <c r="G31" s="112">
        <v>1</v>
      </c>
      <c r="H31" s="113"/>
      <c r="I31" s="22" t="s">
        <v>97</v>
      </c>
    </row>
    <row r="32" spans="2:9" ht="30" customHeight="1">
      <c r="B32" s="102" t="s">
        <v>98</v>
      </c>
      <c r="C32" s="103"/>
      <c r="D32" s="104"/>
      <c r="E32" s="105"/>
      <c r="F32" s="23" t="s">
        <v>97</v>
      </c>
      <c r="G32" s="104"/>
      <c r="H32" s="105"/>
      <c r="I32" s="23" t="s">
        <v>97</v>
      </c>
    </row>
    <row r="33" spans="2:9" ht="30" customHeight="1">
      <c r="B33" s="106" t="s">
        <v>99</v>
      </c>
      <c r="C33" s="107"/>
      <c r="D33" s="108"/>
      <c r="E33" s="109"/>
      <c r="F33" s="24" t="s">
        <v>97</v>
      </c>
      <c r="G33" s="110"/>
      <c r="H33" s="109"/>
      <c r="I33" s="24" t="s">
        <v>97</v>
      </c>
    </row>
    <row r="34" spans="2:9" ht="30" customHeight="1">
      <c r="B34" s="88" t="s">
        <v>100</v>
      </c>
      <c r="C34" s="89"/>
      <c r="D34" s="90"/>
      <c r="E34" s="91"/>
      <c r="F34" s="25" t="s">
        <v>97</v>
      </c>
      <c r="G34" s="90"/>
      <c r="H34" s="91"/>
      <c r="I34" s="25" t="s">
        <v>97</v>
      </c>
    </row>
    <row r="35" spans="2:9" ht="30" customHeight="1">
      <c r="B35" s="93" t="s">
        <v>115</v>
      </c>
      <c r="C35" s="94"/>
      <c r="D35" s="95"/>
      <c r="E35" s="96"/>
      <c r="F35" s="21" t="s">
        <v>97</v>
      </c>
      <c r="G35" s="97">
        <v>1</v>
      </c>
      <c r="H35" s="98"/>
      <c r="I35" s="21" t="s">
        <v>97</v>
      </c>
    </row>
    <row r="36" spans="2:9" ht="23.25" customHeight="1">
      <c r="B36" s="99" t="s">
        <v>101</v>
      </c>
      <c r="C36" s="100"/>
      <c r="D36" s="100"/>
      <c r="E36" s="100"/>
      <c r="F36" s="100"/>
      <c r="G36" s="100"/>
      <c r="H36" s="100"/>
      <c r="I36" s="100"/>
    </row>
    <row r="37" spans="2:9" ht="23.25" customHeight="1">
      <c r="B37" s="99"/>
      <c r="C37" s="90"/>
      <c r="D37" s="91"/>
      <c r="E37" s="91"/>
      <c r="F37" s="91"/>
      <c r="G37" s="91"/>
      <c r="H37" s="91"/>
      <c r="I37" s="101"/>
    </row>
    <row r="38" spans="2:9">
      <c r="C38" s="92" t="s">
        <v>102</v>
      </c>
      <c r="D38" s="92"/>
      <c r="E38" s="92"/>
      <c r="F38" s="92"/>
      <c r="G38" s="92"/>
      <c r="H38" s="92"/>
    </row>
    <row r="39" spans="2:9" ht="9.75" customHeight="1"/>
  </sheetData>
  <mergeCells count="48">
    <mergeCell ref="B5:C5"/>
    <mergeCell ref="C6:H6"/>
    <mergeCell ref="B8:I8"/>
    <mergeCell ref="B11:C15"/>
    <mergeCell ref="E11:I11"/>
    <mergeCell ref="E12:I12"/>
    <mergeCell ref="E13:I13"/>
    <mergeCell ref="E14:I14"/>
    <mergeCell ref="E15:I15"/>
    <mergeCell ref="B16:C21"/>
    <mergeCell ref="E16:I16"/>
    <mergeCell ref="E17:I17"/>
    <mergeCell ref="E18:I18"/>
    <mergeCell ref="E19:I19"/>
    <mergeCell ref="E20:I20"/>
    <mergeCell ref="E21:I21"/>
    <mergeCell ref="D24:I24"/>
    <mergeCell ref="B25:C25"/>
    <mergeCell ref="D25:I25"/>
    <mergeCell ref="B27:C27"/>
    <mergeCell ref="D27:I27"/>
    <mergeCell ref="B26:C26"/>
    <mergeCell ref="D26:I26"/>
    <mergeCell ref="B24:C24"/>
    <mergeCell ref="B31:C31"/>
    <mergeCell ref="D31:E31"/>
    <mergeCell ref="G31:H31"/>
    <mergeCell ref="B28:I28"/>
    <mergeCell ref="B29:C30"/>
    <mergeCell ref="D29:I29"/>
    <mergeCell ref="D30:F30"/>
    <mergeCell ref="G30:I30"/>
    <mergeCell ref="B32:C32"/>
    <mergeCell ref="D32:E32"/>
    <mergeCell ref="G32:H32"/>
    <mergeCell ref="B33:C33"/>
    <mergeCell ref="D33:E33"/>
    <mergeCell ref="G33:H33"/>
    <mergeCell ref="B34:C34"/>
    <mergeCell ref="D34:E34"/>
    <mergeCell ref="G34:H34"/>
    <mergeCell ref="C38:H38"/>
    <mergeCell ref="B35:C35"/>
    <mergeCell ref="D35:E35"/>
    <mergeCell ref="G35:H35"/>
    <mergeCell ref="B36:B37"/>
    <mergeCell ref="C36:I36"/>
    <mergeCell ref="C37:I37"/>
  </mergeCells>
  <phoneticPr fontId="2"/>
  <dataValidations count="3">
    <dataValidation type="list" allowBlank="1" showInputMessage="1" showErrorMessage="1" sqref="D25:I25" xr:uid="{00000000-0002-0000-0000-000000000000}">
      <formula1>"（選択して下さい）,希望する,希望しない"</formula1>
    </dataValidation>
    <dataValidation type="list" allowBlank="1" showInputMessage="1" showErrorMessage="1" sqref="B5:C5" xr:uid="{00000000-0002-0000-0000-000001000000}">
      <formula1>"（選択して下さい）,北海道電力株式会社,東北電力株式会社,東京電力株式会社,中部電力株式会社,北陸電力株式会社,関西電力株式会社,中国電力株式会社,四国電力株式会社,九州電力株式会社,沖縄電力株式会社"</formula1>
    </dataValidation>
    <dataValidation type="list" allowBlank="1" showInputMessage="1" showErrorMessage="1" sqref="D26:I27" xr:uid="{00000000-0002-0000-0000-000002000000}">
      <formula1>"（選択して下さい）,有り,無し,従来どおり"</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282" t="s">
        <v>40</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X2" s="13" t="s">
        <v>65</v>
      </c>
      <c r="AY2" s="14">
        <v>8</v>
      </c>
    </row>
    <row r="3" spans="2:51" ht="9.75" customHeight="1">
      <c r="AS3" s="3"/>
      <c r="AT3" s="3"/>
      <c r="AU3" s="3"/>
      <c r="AV3" s="2"/>
    </row>
    <row r="4" spans="2:51" ht="15.75" customHeight="1">
      <c r="B4" s="284" t="s">
        <v>137</v>
      </c>
      <c r="C4" s="285"/>
      <c r="D4" s="285"/>
      <c r="E4" s="285"/>
      <c r="F4" s="285"/>
      <c r="G4" s="285"/>
      <c r="H4" s="285"/>
      <c r="I4" s="285"/>
      <c r="J4" s="285"/>
      <c r="K4" s="285"/>
      <c r="L4" s="285"/>
      <c r="M4" s="285"/>
      <c r="N4" s="286"/>
      <c r="O4" s="284">
        <f>VLOOKUP($AY$2,Data,3,FALSE)</f>
        <v>0</v>
      </c>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6"/>
    </row>
    <row r="5" spans="2:51" ht="15.75" customHeight="1">
      <c r="B5" s="287"/>
      <c r="C5" s="288"/>
      <c r="D5" s="288"/>
      <c r="E5" s="288"/>
      <c r="F5" s="288"/>
      <c r="G5" s="288"/>
      <c r="H5" s="288"/>
      <c r="I5" s="288"/>
      <c r="J5" s="288"/>
      <c r="K5" s="288"/>
      <c r="L5" s="288"/>
      <c r="M5" s="288"/>
      <c r="N5" s="289"/>
      <c r="O5" s="287"/>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9"/>
    </row>
    <row r="6" spans="2:51" ht="23.25" customHeight="1">
      <c r="B6" s="296" t="s">
        <v>29</v>
      </c>
      <c r="C6" s="297"/>
      <c r="D6" s="297"/>
      <c r="E6" s="297"/>
      <c r="F6" s="297"/>
      <c r="G6" s="297"/>
      <c r="H6" s="297"/>
      <c r="I6" s="297"/>
      <c r="J6" s="297"/>
      <c r="K6" s="297"/>
      <c r="L6" s="297"/>
      <c r="M6" s="297"/>
      <c r="N6" s="298"/>
      <c r="O6" s="315">
        <f>VLOOKUP($AY$2,Data,4,FALSE)</f>
        <v>0</v>
      </c>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7"/>
    </row>
    <row r="7" spans="2:51" ht="18.600000000000001" customHeight="1">
      <c r="B7" s="173" t="s">
        <v>41</v>
      </c>
      <c r="C7" s="174"/>
      <c r="D7" s="174"/>
      <c r="E7" s="174"/>
      <c r="F7" s="174"/>
      <c r="G7" s="174"/>
      <c r="H7" s="174"/>
      <c r="I7" s="174"/>
      <c r="J7" s="174"/>
      <c r="K7" s="174"/>
      <c r="L7" s="174"/>
      <c r="M7" s="174"/>
      <c r="N7" s="175"/>
      <c r="O7" s="284" t="str">
        <f>VLOOKUP($AY$2,Data,5,FALSE)&amp;VLOOKUP($AY$2,Data,6,FALSE)</f>
        <v/>
      </c>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6"/>
    </row>
    <row r="8" spans="2:51" ht="18.600000000000001" customHeight="1">
      <c r="B8" s="176"/>
      <c r="C8" s="177"/>
      <c r="D8" s="177"/>
      <c r="E8" s="177"/>
      <c r="F8" s="177"/>
      <c r="G8" s="177"/>
      <c r="H8" s="177"/>
      <c r="I8" s="177"/>
      <c r="J8" s="177"/>
      <c r="K8" s="177"/>
      <c r="L8" s="177"/>
      <c r="M8" s="177"/>
      <c r="N8" s="178"/>
      <c r="O8" s="287"/>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9"/>
    </row>
    <row r="9" spans="2:51" ht="17.25" customHeight="1">
      <c r="B9" s="173" t="s">
        <v>30</v>
      </c>
      <c r="C9" s="174"/>
      <c r="D9" s="174"/>
      <c r="E9" s="174"/>
      <c r="F9" s="174"/>
      <c r="G9" s="174"/>
      <c r="H9" s="174"/>
      <c r="I9" s="174"/>
      <c r="J9" s="174"/>
      <c r="K9" s="174"/>
      <c r="L9" s="174"/>
      <c r="M9" s="174"/>
      <c r="N9" s="175"/>
      <c r="O9" s="284">
        <f>VLOOKUP($AY$2,Data,7,FALSE)</f>
        <v>0</v>
      </c>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6"/>
    </row>
    <row r="10" spans="2:51" ht="17.25" customHeight="1">
      <c r="B10" s="176"/>
      <c r="C10" s="177"/>
      <c r="D10" s="177"/>
      <c r="E10" s="177"/>
      <c r="F10" s="177"/>
      <c r="G10" s="177"/>
      <c r="H10" s="177"/>
      <c r="I10" s="177"/>
      <c r="J10" s="177"/>
      <c r="K10" s="177"/>
      <c r="L10" s="177"/>
      <c r="M10" s="177"/>
      <c r="N10" s="178"/>
      <c r="O10" s="287"/>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9"/>
    </row>
    <row r="11" spans="2:51" ht="15.75" customHeight="1">
      <c r="B11" s="189" t="s">
        <v>138</v>
      </c>
      <c r="C11" s="174"/>
      <c r="D11" s="174"/>
      <c r="E11" s="174"/>
      <c r="F11" s="174"/>
      <c r="G11" s="174"/>
      <c r="H11" s="174"/>
      <c r="I11" s="174"/>
      <c r="J11" s="174"/>
      <c r="K11" s="174"/>
      <c r="L11" s="174"/>
      <c r="M11" s="174"/>
      <c r="N11" s="175"/>
      <c r="O11" s="331">
        <f>VLOOKUP($AY$2,Data,8,FALSE)</f>
        <v>0</v>
      </c>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3"/>
    </row>
    <row r="12" spans="2:51" ht="15.75" customHeight="1">
      <c r="B12" s="176"/>
      <c r="C12" s="177"/>
      <c r="D12" s="177"/>
      <c r="E12" s="177"/>
      <c r="F12" s="177"/>
      <c r="G12" s="177"/>
      <c r="H12" s="177"/>
      <c r="I12" s="177"/>
      <c r="J12" s="177"/>
      <c r="K12" s="177"/>
      <c r="L12" s="177"/>
      <c r="M12" s="177"/>
      <c r="N12" s="178"/>
      <c r="O12" s="334"/>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6"/>
    </row>
    <row r="13" spans="2:51" ht="18.600000000000001" customHeight="1">
      <c r="B13" s="308" t="s">
        <v>141</v>
      </c>
      <c r="C13" s="309"/>
      <c r="D13" s="309"/>
      <c r="E13" s="309"/>
      <c r="F13" s="309"/>
      <c r="G13" s="309"/>
      <c r="H13" s="309"/>
      <c r="I13" s="309"/>
      <c r="J13" s="309"/>
      <c r="K13" s="309"/>
      <c r="L13" s="309"/>
      <c r="M13" s="309"/>
      <c r="N13" s="310"/>
      <c r="O13" s="268">
        <f>VLOOKUP($AY$2,Data,2,FALSE)</f>
        <v>0</v>
      </c>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70"/>
    </row>
    <row r="14" spans="2:51" ht="18.600000000000001" customHeight="1">
      <c r="B14" s="311"/>
      <c r="C14" s="312"/>
      <c r="D14" s="312"/>
      <c r="E14" s="312"/>
      <c r="F14" s="312"/>
      <c r="G14" s="312"/>
      <c r="H14" s="312"/>
      <c r="I14" s="312"/>
      <c r="J14" s="312"/>
      <c r="K14" s="312"/>
      <c r="L14" s="312"/>
      <c r="M14" s="312"/>
      <c r="N14" s="313"/>
      <c r="O14" s="271"/>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3"/>
    </row>
    <row r="15" spans="2:51" ht="24.75" customHeight="1">
      <c r="B15" s="173" t="s">
        <v>9</v>
      </c>
      <c r="C15" s="174"/>
      <c r="D15" s="174"/>
      <c r="E15" s="174"/>
      <c r="F15" s="174"/>
      <c r="G15" s="304"/>
      <c r="H15" s="253" t="s">
        <v>4</v>
      </c>
      <c r="I15" s="254"/>
      <c r="J15" s="254"/>
      <c r="K15" s="254"/>
      <c r="L15" s="254"/>
      <c r="M15" s="254"/>
      <c r="N15" s="255"/>
      <c r="O15" s="205" t="s">
        <v>12</v>
      </c>
      <c r="P15" s="206"/>
      <c r="Q15" s="206"/>
      <c r="R15" s="206"/>
      <c r="S15" s="274" t="str">
        <f>IF(VLOOKUP($AY$2,Data,10,FALSE)=0,"-",VLOOKUP($AY$2,Data,10,FALSE))</f>
        <v>-</v>
      </c>
      <c r="T15" s="274"/>
      <c r="U15" s="274"/>
      <c r="V15" s="274"/>
      <c r="W15" s="274"/>
      <c r="X15" s="274"/>
      <c r="Y15" s="274"/>
      <c r="Z15" s="274"/>
      <c r="AA15" s="274"/>
      <c r="AB15" s="274"/>
      <c r="AC15" s="274"/>
      <c r="AD15" s="274"/>
      <c r="AE15" s="275"/>
      <c r="AF15" s="205" t="s">
        <v>13</v>
      </c>
      <c r="AG15" s="206"/>
      <c r="AH15" s="206"/>
      <c r="AI15" s="206"/>
      <c r="AJ15" s="274" t="str">
        <f>IF(VLOOKUP($AY$2,Data,9,FALSE)=0,"-",VLOOKUP($AY$2,Data,9,FALSE))</f>
        <v>-</v>
      </c>
      <c r="AK15" s="274"/>
      <c r="AL15" s="274"/>
      <c r="AM15" s="274"/>
      <c r="AN15" s="274"/>
      <c r="AO15" s="274"/>
      <c r="AP15" s="274"/>
      <c r="AQ15" s="274"/>
      <c r="AR15" s="274"/>
      <c r="AS15" s="274"/>
      <c r="AT15" s="274"/>
      <c r="AU15" s="274"/>
      <c r="AV15" s="275"/>
    </row>
    <row r="16" spans="2:51" ht="24.75" customHeight="1">
      <c r="B16" s="190"/>
      <c r="C16" s="191"/>
      <c r="D16" s="191"/>
      <c r="E16" s="191"/>
      <c r="F16" s="191"/>
      <c r="G16" s="305"/>
      <c r="H16" s="227" t="s">
        <v>5</v>
      </c>
      <c r="I16" s="228"/>
      <c r="J16" s="228"/>
      <c r="K16" s="228"/>
      <c r="L16" s="228"/>
      <c r="M16" s="228"/>
      <c r="N16" s="229"/>
      <c r="O16" s="230" t="s">
        <v>12</v>
      </c>
      <c r="P16" s="231"/>
      <c r="Q16" s="231"/>
      <c r="R16" s="231"/>
      <c r="S16" s="232" t="str">
        <f>IF(VLOOKUP($AY$2,Data,16,FALSE)=0,"-",VLOOKUP($AY$2,Data,16,FALSE))</f>
        <v>-</v>
      </c>
      <c r="T16" s="232"/>
      <c r="U16" s="232"/>
      <c r="V16" s="232"/>
      <c r="W16" s="232"/>
      <c r="X16" s="232"/>
      <c r="Y16" s="232"/>
      <c r="Z16" s="232"/>
      <c r="AA16" s="232"/>
      <c r="AB16" s="233" t="s">
        <v>51</v>
      </c>
      <c r="AC16" s="233"/>
      <c r="AD16" s="233"/>
      <c r="AE16" s="234"/>
      <c r="AF16" s="230" t="s">
        <v>13</v>
      </c>
      <c r="AG16" s="231"/>
      <c r="AH16" s="231"/>
      <c r="AI16" s="231"/>
      <c r="AJ16" s="232" t="str">
        <f>IF(VLOOKUP($AY$2,Data,11,FALSE)=0,"-",VLOOKUP($AY$2,Data,11,FALSE))</f>
        <v>（選択して下さい）</v>
      </c>
      <c r="AK16" s="232"/>
      <c r="AL16" s="232"/>
      <c r="AM16" s="232"/>
      <c r="AN16" s="232"/>
      <c r="AO16" s="232"/>
      <c r="AP16" s="232"/>
      <c r="AQ16" s="232"/>
      <c r="AR16" s="232"/>
      <c r="AS16" s="233" t="s">
        <v>52</v>
      </c>
      <c r="AT16" s="233"/>
      <c r="AU16" s="233"/>
      <c r="AV16" s="234"/>
    </row>
    <row r="17" spans="2:48" ht="24.75" customHeight="1">
      <c r="B17" s="190"/>
      <c r="C17" s="191"/>
      <c r="D17" s="191"/>
      <c r="E17" s="191"/>
      <c r="F17" s="191"/>
      <c r="G17" s="305"/>
      <c r="H17" s="299" t="s">
        <v>19</v>
      </c>
      <c r="I17" s="300"/>
      <c r="J17" s="300"/>
      <c r="K17" s="300"/>
      <c r="L17" s="300"/>
      <c r="M17" s="300"/>
      <c r="N17" s="301"/>
      <c r="O17" s="262" t="s">
        <v>12</v>
      </c>
      <c r="P17" s="263"/>
      <c r="Q17" s="263"/>
      <c r="R17" s="263"/>
      <c r="S17" s="15" t="s">
        <v>67</v>
      </c>
      <c r="T17" s="314" t="str">
        <f>IF(VLOOKUP($AY$2,Data,17,FALSE)=0,"-",VLOOKUP($AY$2,Data,17,FALSE))</f>
        <v>-</v>
      </c>
      <c r="U17" s="314"/>
      <c r="V17" s="314"/>
      <c r="W17" s="314"/>
      <c r="X17" s="314"/>
      <c r="Y17" s="314"/>
      <c r="Z17" s="314"/>
      <c r="AA17" s="15" t="s">
        <v>68</v>
      </c>
      <c r="AB17" s="233" t="s">
        <v>51</v>
      </c>
      <c r="AC17" s="233"/>
      <c r="AD17" s="233"/>
      <c r="AE17" s="234"/>
      <c r="AF17" s="262" t="s">
        <v>13</v>
      </c>
      <c r="AG17" s="263"/>
      <c r="AH17" s="263"/>
      <c r="AI17" s="263"/>
      <c r="AJ17" s="15" t="s">
        <v>69</v>
      </c>
      <c r="AK17" s="314" t="str">
        <f>IF(VLOOKUP($AY$2,Data,12,FALSE)=0,"-",VLOOKUP($AY$2,Data,12,FALSE))</f>
        <v>-</v>
      </c>
      <c r="AL17" s="314"/>
      <c r="AM17" s="314"/>
      <c r="AN17" s="314"/>
      <c r="AO17" s="314"/>
      <c r="AP17" s="314"/>
      <c r="AQ17" s="314"/>
      <c r="AR17" s="15" t="s">
        <v>70</v>
      </c>
      <c r="AS17" s="233" t="s">
        <v>52</v>
      </c>
      <c r="AT17" s="233"/>
      <c r="AU17" s="233"/>
      <c r="AV17" s="234"/>
    </row>
    <row r="18" spans="2:48" ht="24.75" customHeight="1">
      <c r="B18" s="190"/>
      <c r="C18" s="191"/>
      <c r="D18" s="191"/>
      <c r="E18" s="191"/>
      <c r="F18" s="191"/>
      <c r="G18" s="305"/>
      <c r="H18" s="265" t="s">
        <v>6</v>
      </c>
      <c r="I18" s="266"/>
      <c r="J18" s="266"/>
      <c r="K18" s="266"/>
      <c r="L18" s="266"/>
      <c r="M18" s="266"/>
      <c r="N18" s="267"/>
      <c r="O18" s="262" t="s">
        <v>12</v>
      </c>
      <c r="P18" s="263"/>
      <c r="Q18" s="263"/>
      <c r="R18" s="263"/>
      <c r="S18" s="314" t="str">
        <f>IF(VLOOKUP($AY$2,Data,18,FALSE)=0,"-",VLOOKUP($AY$2,Data,18,FALSE))</f>
        <v>-</v>
      </c>
      <c r="T18" s="314"/>
      <c r="U18" s="314"/>
      <c r="V18" s="314"/>
      <c r="W18" s="314"/>
      <c r="X18" s="314"/>
      <c r="Y18" s="314"/>
      <c r="Z18" s="314"/>
      <c r="AA18" s="314"/>
      <c r="AB18" s="260"/>
      <c r="AC18" s="260"/>
      <c r="AD18" s="260"/>
      <c r="AE18" s="261"/>
      <c r="AF18" s="262" t="s">
        <v>13</v>
      </c>
      <c r="AG18" s="263"/>
      <c r="AH18" s="263"/>
      <c r="AI18" s="263"/>
      <c r="AJ18" s="314" t="str">
        <f>IF(VLOOKUP($AY$2,Data,13,FALSE)=0,"-",VLOOKUP($AY$2,Data,13,FALSE))</f>
        <v>（選択して下さい）</v>
      </c>
      <c r="AK18" s="314"/>
      <c r="AL18" s="314"/>
      <c r="AM18" s="314"/>
      <c r="AN18" s="314"/>
      <c r="AO18" s="314"/>
      <c r="AP18" s="314"/>
      <c r="AQ18" s="314"/>
      <c r="AR18" s="314"/>
      <c r="AS18" s="260"/>
      <c r="AT18" s="260"/>
      <c r="AU18" s="260"/>
      <c r="AV18" s="261"/>
    </row>
    <row r="19" spans="2:48" ht="24.75" customHeight="1">
      <c r="B19" s="190"/>
      <c r="C19" s="191"/>
      <c r="D19" s="191"/>
      <c r="E19" s="191"/>
      <c r="F19" s="191"/>
      <c r="G19" s="305"/>
      <c r="H19" s="265" t="s">
        <v>139</v>
      </c>
      <c r="I19" s="266"/>
      <c r="J19" s="266"/>
      <c r="K19" s="266"/>
      <c r="L19" s="266"/>
      <c r="M19" s="266"/>
      <c r="N19" s="267"/>
      <c r="O19" s="262" t="s">
        <v>12</v>
      </c>
      <c r="P19" s="263"/>
      <c r="Q19" s="263"/>
      <c r="R19" s="263"/>
      <c r="S19" s="314" t="str">
        <f>IF(VLOOKUP($AY$2,Data,19,FALSE)=0,"-",VLOOKUP($AY$2,Data,19,FALSE))</f>
        <v>-</v>
      </c>
      <c r="T19" s="314"/>
      <c r="U19" s="314"/>
      <c r="V19" s="314"/>
      <c r="W19" s="314"/>
      <c r="X19" s="314"/>
      <c r="Y19" s="314"/>
      <c r="Z19" s="314"/>
      <c r="AA19" s="314"/>
      <c r="AB19" s="250" t="s">
        <v>53</v>
      </c>
      <c r="AC19" s="250"/>
      <c r="AD19" s="250"/>
      <c r="AE19" s="251"/>
      <c r="AF19" s="262" t="s">
        <v>13</v>
      </c>
      <c r="AG19" s="263"/>
      <c r="AH19" s="263"/>
      <c r="AI19" s="263"/>
      <c r="AJ19" s="314" t="str">
        <f>IF(VLOOKUP($AY$2,Data,14,FALSE)=0,"-",VLOOKUP($AY$2,Data,14,FALSE))</f>
        <v>-</v>
      </c>
      <c r="AK19" s="314"/>
      <c r="AL19" s="314"/>
      <c r="AM19" s="314"/>
      <c r="AN19" s="314"/>
      <c r="AO19" s="314"/>
      <c r="AP19" s="314"/>
      <c r="AQ19" s="314"/>
      <c r="AR19" s="314"/>
      <c r="AS19" s="250" t="s">
        <v>54</v>
      </c>
      <c r="AT19" s="250"/>
      <c r="AU19" s="250"/>
      <c r="AV19" s="251"/>
    </row>
    <row r="20" spans="2:48" ht="24.75" customHeight="1">
      <c r="B20" s="176"/>
      <c r="C20" s="177"/>
      <c r="D20" s="177"/>
      <c r="E20" s="177"/>
      <c r="F20" s="177"/>
      <c r="G20" s="306"/>
      <c r="H20" s="239" t="s">
        <v>140</v>
      </c>
      <c r="I20" s="240"/>
      <c r="J20" s="240"/>
      <c r="K20" s="240"/>
      <c r="L20" s="240"/>
      <c r="M20" s="240"/>
      <c r="N20" s="241"/>
      <c r="O20" s="235" t="s">
        <v>12</v>
      </c>
      <c r="P20" s="236"/>
      <c r="Q20" s="236"/>
      <c r="R20" s="236"/>
      <c r="S20" s="247" t="str">
        <f>IF(VLOOKUP($AY$2,Data,20,FALSE)=0,"-",VLOOKUP($AY$2,Data,20,FALSE))</f>
        <v>-</v>
      </c>
      <c r="T20" s="247"/>
      <c r="U20" s="247"/>
      <c r="V20" s="247"/>
      <c r="W20" s="247"/>
      <c r="X20" s="247"/>
      <c r="Y20" s="247"/>
      <c r="Z20" s="247"/>
      <c r="AA20" s="247"/>
      <c r="AB20" s="248" t="s">
        <v>53</v>
      </c>
      <c r="AC20" s="248"/>
      <c r="AD20" s="248"/>
      <c r="AE20" s="249"/>
      <c r="AF20" s="235" t="s">
        <v>13</v>
      </c>
      <c r="AG20" s="236"/>
      <c r="AH20" s="236"/>
      <c r="AI20" s="236"/>
      <c r="AJ20" s="247" t="str">
        <f>IF(VLOOKUP($AY$2,Data,15,FALSE)=0,"-",VLOOKUP($AY$2,Data,15,FALSE))</f>
        <v>-</v>
      </c>
      <c r="AK20" s="247"/>
      <c r="AL20" s="247"/>
      <c r="AM20" s="247"/>
      <c r="AN20" s="247"/>
      <c r="AO20" s="247"/>
      <c r="AP20" s="247"/>
      <c r="AQ20" s="247"/>
      <c r="AR20" s="247"/>
      <c r="AS20" s="248" t="s">
        <v>54</v>
      </c>
      <c r="AT20" s="248"/>
      <c r="AU20" s="248"/>
      <c r="AV20" s="249"/>
    </row>
    <row r="21" spans="2:48" ht="24.75" customHeight="1">
      <c r="B21" s="173" t="s">
        <v>10</v>
      </c>
      <c r="C21" s="242"/>
      <c r="D21" s="242"/>
      <c r="E21" s="242"/>
      <c r="F21" s="242"/>
      <c r="G21" s="258"/>
      <c r="H21" s="253" t="s">
        <v>5</v>
      </c>
      <c r="I21" s="254"/>
      <c r="J21" s="254"/>
      <c r="K21" s="254"/>
      <c r="L21" s="254"/>
      <c r="M21" s="254"/>
      <c r="N21" s="255"/>
      <c r="O21" s="205" t="s">
        <v>12</v>
      </c>
      <c r="P21" s="206"/>
      <c r="Q21" s="206"/>
      <c r="R21" s="206"/>
      <c r="S21" s="257" t="str">
        <f>IF(VLOOKUP($AY$2,Data,24,FALSE)=0,"-",VLOOKUP($AY$2,Data,24,FALSE))</f>
        <v>-</v>
      </c>
      <c r="T21" s="257"/>
      <c r="U21" s="257"/>
      <c r="V21" s="257"/>
      <c r="W21" s="257"/>
      <c r="X21" s="257"/>
      <c r="Y21" s="257"/>
      <c r="Z21" s="257"/>
      <c r="AA21" s="257"/>
      <c r="AB21" s="237" t="s">
        <v>51</v>
      </c>
      <c r="AC21" s="237"/>
      <c r="AD21" s="237"/>
      <c r="AE21" s="238"/>
      <c r="AF21" s="205" t="s">
        <v>13</v>
      </c>
      <c r="AG21" s="206"/>
      <c r="AH21" s="206"/>
      <c r="AI21" s="206"/>
      <c r="AJ21" s="257" t="str">
        <f>IF(VLOOKUP($AY$2,Data,21,FALSE)=0,"-",VLOOKUP($AY$2,Data,21,FALSE))</f>
        <v>-</v>
      </c>
      <c r="AK21" s="257"/>
      <c r="AL21" s="257"/>
      <c r="AM21" s="257"/>
      <c r="AN21" s="257"/>
      <c r="AO21" s="257"/>
      <c r="AP21" s="257"/>
      <c r="AQ21" s="257"/>
      <c r="AR21" s="257"/>
      <c r="AS21" s="237" t="s">
        <v>52</v>
      </c>
      <c r="AT21" s="237"/>
      <c r="AU21" s="237"/>
      <c r="AV21" s="238"/>
    </row>
    <row r="22" spans="2:48" ht="24.75" customHeight="1">
      <c r="B22" s="243"/>
      <c r="C22" s="244"/>
      <c r="D22" s="244"/>
      <c r="E22" s="244"/>
      <c r="F22" s="244"/>
      <c r="G22" s="259"/>
      <c r="H22" s="227" t="s">
        <v>139</v>
      </c>
      <c r="I22" s="228"/>
      <c r="J22" s="228"/>
      <c r="K22" s="228"/>
      <c r="L22" s="228"/>
      <c r="M22" s="228"/>
      <c r="N22" s="229"/>
      <c r="O22" s="230" t="s">
        <v>12</v>
      </c>
      <c r="P22" s="231"/>
      <c r="Q22" s="231"/>
      <c r="R22" s="231"/>
      <c r="S22" s="232" t="str">
        <f>IF(VLOOKUP($AY$2,Data,25,FALSE)=0,"-",VLOOKUP($AY$2,Data,25,FALSE))</f>
        <v>-</v>
      </c>
      <c r="T22" s="232"/>
      <c r="U22" s="232"/>
      <c r="V22" s="232"/>
      <c r="W22" s="232"/>
      <c r="X22" s="232"/>
      <c r="Y22" s="232"/>
      <c r="Z22" s="232"/>
      <c r="AA22" s="232"/>
      <c r="AB22" s="233" t="s">
        <v>53</v>
      </c>
      <c r="AC22" s="233"/>
      <c r="AD22" s="233"/>
      <c r="AE22" s="234"/>
      <c r="AF22" s="230" t="s">
        <v>13</v>
      </c>
      <c r="AG22" s="231"/>
      <c r="AH22" s="231"/>
      <c r="AI22" s="231"/>
      <c r="AJ22" s="232" t="str">
        <f>IF(VLOOKUP($AY$2,Data,22,FALSE)=0,"-",VLOOKUP($AY$2,Data,22,FALSE))</f>
        <v>-</v>
      </c>
      <c r="AK22" s="232"/>
      <c r="AL22" s="232"/>
      <c r="AM22" s="232"/>
      <c r="AN22" s="232"/>
      <c r="AO22" s="232"/>
      <c r="AP22" s="232"/>
      <c r="AQ22" s="232"/>
      <c r="AR22" s="232"/>
      <c r="AS22" s="233" t="s">
        <v>54</v>
      </c>
      <c r="AT22" s="233"/>
      <c r="AU22" s="233"/>
      <c r="AV22" s="234"/>
    </row>
    <row r="23" spans="2:48" ht="24.75" customHeight="1">
      <c r="B23" s="243"/>
      <c r="C23" s="244"/>
      <c r="D23" s="244"/>
      <c r="E23" s="244"/>
      <c r="F23" s="244"/>
      <c r="G23" s="259"/>
      <c r="H23" s="239" t="s">
        <v>140</v>
      </c>
      <c r="I23" s="240"/>
      <c r="J23" s="240"/>
      <c r="K23" s="240"/>
      <c r="L23" s="240"/>
      <c r="M23" s="240"/>
      <c r="N23" s="241"/>
      <c r="O23" s="235" t="s">
        <v>12</v>
      </c>
      <c r="P23" s="236"/>
      <c r="Q23" s="236"/>
      <c r="R23" s="236"/>
      <c r="S23" s="247" t="str">
        <f>IF(VLOOKUP($AY$2,Data,26,FALSE)=0,"-",VLOOKUP($AY$2,Data,26,FALSE))</f>
        <v>-</v>
      </c>
      <c r="T23" s="247"/>
      <c r="U23" s="247"/>
      <c r="V23" s="247"/>
      <c r="W23" s="247"/>
      <c r="X23" s="247"/>
      <c r="Y23" s="247"/>
      <c r="Z23" s="247"/>
      <c r="AA23" s="247"/>
      <c r="AB23" s="248" t="s">
        <v>53</v>
      </c>
      <c r="AC23" s="248"/>
      <c r="AD23" s="248"/>
      <c r="AE23" s="249"/>
      <c r="AF23" s="235" t="s">
        <v>13</v>
      </c>
      <c r="AG23" s="236"/>
      <c r="AH23" s="236"/>
      <c r="AI23" s="236"/>
      <c r="AJ23" s="247" t="str">
        <f>IF(VLOOKUP($AY$2,Data,23,FALSE)=0,"-",VLOOKUP($AY$2,Data,23,FALSE))</f>
        <v>-</v>
      </c>
      <c r="AK23" s="247"/>
      <c r="AL23" s="247"/>
      <c r="AM23" s="247"/>
      <c r="AN23" s="247"/>
      <c r="AO23" s="247"/>
      <c r="AP23" s="247"/>
      <c r="AQ23" s="247"/>
      <c r="AR23" s="247"/>
      <c r="AS23" s="248" t="s">
        <v>54</v>
      </c>
      <c r="AT23" s="248"/>
      <c r="AU23" s="248"/>
      <c r="AV23" s="249"/>
    </row>
    <row r="24" spans="2:48" ht="24.75" customHeight="1">
      <c r="B24" s="173" t="s">
        <v>11</v>
      </c>
      <c r="C24" s="242"/>
      <c r="D24" s="242"/>
      <c r="E24" s="242"/>
      <c r="F24" s="242"/>
      <c r="G24" s="242"/>
      <c r="H24" s="253" t="s">
        <v>5</v>
      </c>
      <c r="I24" s="254"/>
      <c r="J24" s="254"/>
      <c r="K24" s="254"/>
      <c r="L24" s="254"/>
      <c r="M24" s="254"/>
      <c r="N24" s="255"/>
      <c r="O24" s="205" t="s">
        <v>12</v>
      </c>
      <c r="P24" s="206"/>
      <c r="Q24" s="206"/>
      <c r="R24" s="206"/>
      <c r="S24" s="257" t="str">
        <f>IF(VLOOKUP($AY$2,Data,30,FALSE)=0,"-",VLOOKUP($AY$2,Data,30,FALSE))</f>
        <v>-</v>
      </c>
      <c r="T24" s="257"/>
      <c r="U24" s="257"/>
      <c r="V24" s="257"/>
      <c r="W24" s="257"/>
      <c r="X24" s="257"/>
      <c r="Y24" s="257"/>
      <c r="Z24" s="257"/>
      <c r="AA24" s="257"/>
      <c r="AB24" s="237" t="s">
        <v>51</v>
      </c>
      <c r="AC24" s="237"/>
      <c r="AD24" s="237"/>
      <c r="AE24" s="238"/>
      <c r="AF24" s="205" t="s">
        <v>13</v>
      </c>
      <c r="AG24" s="206"/>
      <c r="AH24" s="206"/>
      <c r="AI24" s="206"/>
      <c r="AJ24" s="257" t="str">
        <f>IF(VLOOKUP($AY$2,Data,27,FALSE)=0,"-",VLOOKUP($AY$2,Data,27,FALSE))</f>
        <v>-</v>
      </c>
      <c r="AK24" s="257"/>
      <c r="AL24" s="257"/>
      <c r="AM24" s="257"/>
      <c r="AN24" s="257"/>
      <c r="AO24" s="257"/>
      <c r="AP24" s="257"/>
      <c r="AQ24" s="257"/>
      <c r="AR24" s="257"/>
      <c r="AS24" s="237" t="s">
        <v>52</v>
      </c>
      <c r="AT24" s="237"/>
      <c r="AU24" s="237"/>
      <c r="AV24" s="238"/>
    </row>
    <row r="25" spans="2:48" ht="24.75" customHeight="1">
      <c r="B25" s="243"/>
      <c r="C25" s="244"/>
      <c r="D25" s="244"/>
      <c r="E25" s="244"/>
      <c r="F25" s="244"/>
      <c r="G25" s="244"/>
      <c r="H25" s="227" t="s">
        <v>139</v>
      </c>
      <c r="I25" s="228"/>
      <c r="J25" s="228"/>
      <c r="K25" s="228"/>
      <c r="L25" s="228"/>
      <c r="M25" s="228"/>
      <c r="N25" s="229"/>
      <c r="O25" s="230" t="s">
        <v>12</v>
      </c>
      <c r="P25" s="231"/>
      <c r="Q25" s="231"/>
      <c r="R25" s="231"/>
      <c r="S25" s="232" t="str">
        <f>IF(VLOOKUP($AY$2,Data,31,FALSE)=0,"-",VLOOKUP($AY$2,Data,31,FALSE))</f>
        <v>-</v>
      </c>
      <c r="T25" s="232"/>
      <c r="U25" s="232"/>
      <c r="V25" s="232"/>
      <c r="W25" s="232"/>
      <c r="X25" s="232"/>
      <c r="Y25" s="232"/>
      <c r="Z25" s="232"/>
      <c r="AA25" s="232"/>
      <c r="AB25" s="233" t="s">
        <v>53</v>
      </c>
      <c r="AC25" s="233"/>
      <c r="AD25" s="233"/>
      <c r="AE25" s="234"/>
      <c r="AF25" s="230" t="s">
        <v>13</v>
      </c>
      <c r="AG25" s="231"/>
      <c r="AH25" s="231"/>
      <c r="AI25" s="231"/>
      <c r="AJ25" s="232" t="str">
        <f>IF(VLOOKUP($AY$2,Data,28,FALSE)=0,"-",VLOOKUP($AY$2,Data,28,FALSE))</f>
        <v>-</v>
      </c>
      <c r="AK25" s="232"/>
      <c r="AL25" s="232"/>
      <c r="AM25" s="232"/>
      <c r="AN25" s="232"/>
      <c r="AO25" s="232"/>
      <c r="AP25" s="232"/>
      <c r="AQ25" s="232"/>
      <c r="AR25" s="232"/>
      <c r="AS25" s="233" t="s">
        <v>54</v>
      </c>
      <c r="AT25" s="233"/>
      <c r="AU25" s="233"/>
      <c r="AV25" s="234"/>
    </row>
    <row r="26" spans="2:48" ht="24.75" customHeight="1">
      <c r="B26" s="245"/>
      <c r="C26" s="246"/>
      <c r="D26" s="246"/>
      <c r="E26" s="246"/>
      <c r="F26" s="246"/>
      <c r="G26" s="246"/>
      <c r="H26" s="239" t="s">
        <v>140</v>
      </c>
      <c r="I26" s="240"/>
      <c r="J26" s="240"/>
      <c r="K26" s="240"/>
      <c r="L26" s="240"/>
      <c r="M26" s="240"/>
      <c r="N26" s="241"/>
      <c r="O26" s="235" t="s">
        <v>12</v>
      </c>
      <c r="P26" s="236"/>
      <c r="Q26" s="236"/>
      <c r="R26" s="236"/>
      <c r="S26" s="247" t="str">
        <f>IF(VLOOKUP($AY$2,Data,32,FALSE)=0,"-",VLOOKUP($AY$2,Data,32,FALSE))</f>
        <v>-</v>
      </c>
      <c r="T26" s="247"/>
      <c r="U26" s="247"/>
      <c r="V26" s="247"/>
      <c r="W26" s="247"/>
      <c r="X26" s="247"/>
      <c r="Y26" s="247"/>
      <c r="Z26" s="247"/>
      <c r="AA26" s="247"/>
      <c r="AB26" s="248" t="s">
        <v>53</v>
      </c>
      <c r="AC26" s="248"/>
      <c r="AD26" s="248"/>
      <c r="AE26" s="249"/>
      <c r="AF26" s="235" t="s">
        <v>13</v>
      </c>
      <c r="AG26" s="236"/>
      <c r="AH26" s="236"/>
      <c r="AI26" s="236"/>
      <c r="AJ26" s="247" t="str">
        <f>IF(VLOOKUP($AY$2,Data,29,FALSE)=0,"-",VLOOKUP($AY$2,Data,29,FALSE))</f>
        <v>-</v>
      </c>
      <c r="AK26" s="247"/>
      <c r="AL26" s="247"/>
      <c r="AM26" s="247"/>
      <c r="AN26" s="247"/>
      <c r="AO26" s="247"/>
      <c r="AP26" s="247"/>
      <c r="AQ26" s="247"/>
      <c r="AR26" s="247"/>
      <c r="AS26" s="248" t="s">
        <v>54</v>
      </c>
      <c r="AT26" s="248"/>
      <c r="AU26" s="248"/>
      <c r="AV26" s="249"/>
    </row>
    <row r="27" spans="2:48" ht="24.75" customHeight="1">
      <c r="B27" s="219" t="s">
        <v>7</v>
      </c>
      <c r="C27" s="220"/>
      <c r="D27" s="220"/>
      <c r="E27" s="220"/>
      <c r="F27" s="220"/>
      <c r="G27" s="220"/>
      <c r="H27" s="220"/>
      <c r="I27" s="220"/>
      <c r="J27" s="220"/>
      <c r="K27" s="220"/>
      <c r="L27" s="220"/>
      <c r="M27" s="220"/>
      <c r="N27" s="221"/>
      <c r="O27" s="224" t="s">
        <v>12</v>
      </c>
      <c r="P27" s="225"/>
      <c r="Q27" s="225"/>
      <c r="R27" s="225"/>
      <c r="S27" s="226" t="str">
        <f>IF(VLOOKUP($AY$2,Data,34,FALSE)=0,"-",VLOOKUP($AY$2,Data,34,FALSE))</f>
        <v>-</v>
      </c>
      <c r="T27" s="226"/>
      <c r="U27" s="226"/>
      <c r="V27" s="226"/>
      <c r="W27" s="226"/>
      <c r="X27" s="226"/>
      <c r="Y27" s="226"/>
      <c r="Z27" s="226"/>
      <c r="AA27" s="226"/>
      <c r="AB27" s="222" t="s">
        <v>51</v>
      </c>
      <c r="AC27" s="222"/>
      <c r="AD27" s="222"/>
      <c r="AE27" s="223"/>
      <c r="AF27" s="224" t="s">
        <v>13</v>
      </c>
      <c r="AG27" s="225"/>
      <c r="AH27" s="225"/>
      <c r="AI27" s="225"/>
      <c r="AJ27" s="226" t="str">
        <f>IF(VLOOKUP($AY$2,Data,33,FALSE)=0,"-",VLOOKUP($AY$2,Data,33,FALSE))</f>
        <v>-</v>
      </c>
      <c r="AK27" s="226"/>
      <c r="AL27" s="226"/>
      <c r="AM27" s="226"/>
      <c r="AN27" s="226"/>
      <c r="AO27" s="226"/>
      <c r="AP27" s="226"/>
      <c r="AQ27" s="226"/>
      <c r="AR27" s="226"/>
      <c r="AS27" s="222" t="s">
        <v>52</v>
      </c>
      <c r="AT27" s="222"/>
      <c r="AU27" s="222"/>
      <c r="AV27" s="223"/>
    </row>
    <row r="28" spans="2:48" ht="24.75" customHeight="1">
      <c r="B28" s="219" t="s">
        <v>14</v>
      </c>
      <c r="C28" s="220"/>
      <c r="D28" s="220"/>
      <c r="E28" s="220"/>
      <c r="F28" s="220"/>
      <c r="G28" s="220"/>
      <c r="H28" s="220"/>
      <c r="I28" s="220"/>
      <c r="J28" s="220"/>
      <c r="K28" s="220"/>
      <c r="L28" s="220"/>
      <c r="M28" s="220"/>
      <c r="N28" s="221"/>
      <c r="O28" s="224" t="s">
        <v>12</v>
      </c>
      <c r="P28" s="225"/>
      <c r="Q28" s="225"/>
      <c r="R28" s="225"/>
      <c r="S28" s="226" t="str">
        <f>IF(VLOOKUP($AY$2,Data,38,FALSE)=0,"-",VLOOKUP($AY$2,Data,38,FALSE))</f>
        <v>-</v>
      </c>
      <c r="T28" s="226"/>
      <c r="U28" s="226"/>
      <c r="V28" s="226"/>
      <c r="W28" s="226"/>
      <c r="X28" s="226"/>
      <c r="Y28" s="226"/>
      <c r="Z28" s="226"/>
      <c r="AA28" s="226"/>
      <c r="AB28" s="222" t="s">
        <v>55</v>
      </c>
      <c r="AC28" s="222"/>
      <c r="AD28" s="222"/>
      <c r="AE28" s="223"/>
      <c r="AF28" s="224" t="s">
        <v>13</v>
      </c>
      <c r="AG28" s="225"/>
      <c r="AH28" s="225"/>
      <c r="AI28" s="225"/>
      <c r="AJ28" s="226" t="str">
        <f>IF(VLOOKUP($AY$2,Data,35,FALSE)=0,"-",VLOOKUP($AY$2,Data,35,FALSE))</f>
        <v>-</v>
      </c>
      <c r="AK28" s="226"/>
      <c r="AL28" s="226"/>
      <c r="AM28" s="226"/>
      <c r="AN28" s="226"/>
      <c r="AO28" s="226"/>
      <c r="AP28" s="226"/>
      <c r="AQ28" s="226"/>
      <c r="AR28" s="226"/>
      <c r="AS28" s="222" t="s">
        <v>56</v>
      </c>
      <c r="AT28" s="222"/>
      <c r="AU28" s="222"/>
      <c r="AV28" s="223"/>
    </row>
    <row r="29" spans="2:48" ht="24.75" customHeight="1">
      <c r="B29" s="219" t="s">
        <v>15</v>
      </c>
      <c r="C29" s="220"/>
      <c r="D29" s="220"/>
      <c r="E29" s="220"/>
      <c r="F29" s="220"/>
      <c r="G29" s="220"/>
      <c r="H29" s="220"/>
      <c r="I29" s="220"/>
      <c r="J29" s="220"/>
      <c r="K29" s="220"/>
      <c r="L29" s="220"/>
      <c r="M29" s="220"/>
      <c r="N29" s="221"/>
      <c r="O29" s="224" t="s">
        <v>12</v>
      </c>
      <c r="P29" s="225"/>
      <c r="Q29" s="225"/>
      <c r="R29" s="225"/>
      <c r="S29" s="226" t="str">
        <f>IF(VLOOKUP($AY$2,Data,39,FALSE)=0,"-",VLOOKUP($AY$2,Data,39,FALSE))</f>
        <v>-</v>
      </c>
      <c r="T29" s="226"/>
      <c r="U29" s="226"/>
      <c r="V29" s="226"/>
      <c r="W29" s="226"/>
      <c r="X29" s="226"/>
      <c r="Y29" s="226"/>
      <c r="Z29" s="226"/>
      <c r="AA29" s="226"/>
      <c r="AB29" s="222" t="s">
        <v>51</v>
      </c>
      <c r="AC29" s="222"/>
      <c r="AD29" s="222"/>
      <c r="AE29" s="223"/>
      <c r="AF29" s="224" t="s">
        <v>13</v>
      </c>
      <c r="AG29" s="225"/>
      <c r="AH29" s="225"/>
      <c r="AI29" s="225"/>
      <c r="AJ29" s="226" t="str">
        <f>IF(VLOOKUP($AY$2,Data,36,FALSE)=0,"-",VLOOKUP($AY$2,Data,36,FALSE))</f>
        <v>-</v>
      </c>
      <c r="AK29" s="226"/>
      <c r="AL29" s="226"/>
      <c r="AM29" s="226"/>
      <c r="AN29" s="226"/>
      <c r="AO29" s="226"/>
      <c r="AP29" s="226"/>
      <c r="AQ29" s="226"/>
      <c r="AR29" s="226"/>
      <c r="AS29" s="222" t="s">
        <v>52</v>
      </c>
      <c r="AT29" s="222"/>
      <c r="AU29" s="222"/>
      <c r="AV29" s="223"/>
    </row>
    <row r="30" spans="2:48" ht="24.75" customHeight="1">
      <c r="B30" s="202" t="s">
        <v>18</v>
      </c>
      <c r="C30" s="203"/>
      <c r="D30" s="203"/>
      <c r="E30" s="203"/>
      <c r="F30" s="203"/>
      <c r="G30" s="203"/>
      <c r="H30" s="203"/>
      <c r="I30" s="203"/>
      <c r="J30" s="203"/>
      <c r="K30" s="203"/>
      <c r="L30" s="203"/>
      <c r="M30" s="203"/>
      <c r="N30" s="204"/>
      <c r="O30" s="205" t="s">
        <v>12</v>
      </c>
      <c r="P30" s="206"/>
      <c r="Q30" s="206"/>
      <c r="R30" s="206"/>
      <c r="S30" s="257" t="str">
        <f>IF(VLOOKUP($AY$2,Data,40,FALSE)=0,"-",VLOOKUP($AY$2,Data,40,FALSE))</f>
        <v>-</v>
      </c>
      <c r="T30" s="257"/>
      <c r="U30" s="257"/>
      <c r="V30" s="257"/>
      <c r="W30" s="257"/>
      <c r="X30" s="257"/>
      <c r="Y30" s="257"/>
      <c r="Z30" s="257"/>
      <c r="AA30" s="257"/>
      <c r="AB30" s="208" t="s">
        <v>51</v>
      </c>
      <c r="AC30" s="208"/>
      <c r="AD30" s="208"/>
      <c r="AE30" s="209"/>
      <c r="AF30" s="205" t="s">
        <v>13</v>
      </c>
      <c r="AG30" s="206"/>
      <c r="AH30" s="206"/>
      <c r="AI30" s="206"/>
      <c r="AJ30" s="257" t="str">
        <f>IF(VLOOKUP($AY$2,Data,37,FALSE)=0,"-",VLOOKUP($AY$2,Data,37,FALSE))</f>
        <v>-</v>
      </c>
      <c r="AK30" s="257"/>
      <c r="AL30" s="257"/>
      <c r="AM30" s="257"/>
      <c r="AN30" s="257"/>
      <c r="AO30" s="257"/>
      <c r="AP30" s="257"/>
      <c r="AQ30" s="257"/>
      <c r="AR30" s="257"/>
      <c r="AS30" s="208" t="s">
        <v>52</v>
      </c>
      <c r="AT30" s="208"/>
      <c r="AU30" s="208"/>
      <c r="AV30" s="209"/>
    </row>
    <row r="31" spans="2:48" ht="33.75" customHeight="1">
      <c r="B31" s="202" t="s">
        <v>16</v>
      </c>
      <c r="C31" s="203"/>
      <c r="D31" s="203"/>
      <c r="E31" s="203"/>
      <c r="F31" s="203"/>
      <c r="G31" s="203"/>
      <c r="H31" s="203"/>
      <c r="I31" s="203"/>
      <c r="J31" s="203"/>
      <c r="K31" s="203"/>
      <c r="L31" s="203"/>
      <c r="M31" s="203"/>
      <c r="N31" s="204"/>
      <c r="O31" s="318" t="str">
        <f>IF(VLOOKUP($AY$2,Data,41,FALSE)=0,"-",VLOOKUP($AY$2,Data,41,FALSE))</f>
        <v>-</v>
      </c>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20"/>
    </row>
    <row r="32" spans="2:48" ht="21.75" customHeight="1">
      <c r="B32" s="219" t="s">
        <v>8</v>
      </c>
      <c r="C32" s="220"/>
      <c r="D32" s="220"/>
      <c r="E32" s="220"/>
      <c r="F32" s="220"/>
      <c r="G32" s="220"/>
      <c r="H32" s="220"/>
      <c r="I32" s="220"/>
      <c r="J32" s="220"/>
      <c r="K32" s="220"/>
      <c r="L32" s="220"/>
      <c r="M32" s="220"/>
      <c r="N32" s="221"/>
      <c r="O32" s="318" t="str">
        <f>IF(VLOOKUP($AY$2,Data,42,FALSE)=0,"-",VLOOKUP($AY$2,Data,42,FALSE))</f>
        <v>-</v>
      </c>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20"/>
    </row>
    <row r="33" spans="2:48" ht="18.600000000000001" customHeight="1">
      <c r="B33" s="173" t="s">
        <v>2</v>
      </c>
      <c r="C33" s="211"/>
      <c r="D33" s="211"/>
      <c r="E33" s="211"/>
      <c r="F33" s="211"/>
      <c r="G33" s="211"/>
      <c r="H33" s="211"/>
      <c r="I33" s="211"/>
      <c r="J33" s="211"/>
      <c r="K33" s="211"/>
      <c r="L33" s="211"/>
      <c r="M33" s="211"/>
      <c r="N33" s="212"/>
      <c r="O33" s="179" t="s">
        <v>46</v>
      </c>
      <c r="P33" s="180"/>
      <c r="Q33" s="180"/>
      <c r="R33" s="180"/>
      <c r="S33" s="180"/>
      <c r="T33" s="180"/>
      <c r="U33" s="180"/>
      <c r="V33" s="181"/>
      <c r="W33" s="327">
        <f>VLOOKUP($AY$2,Data,43,FALSE)</f>
        <v>0</v>
      </c>
      <c r="X33" s="328"/>
      <c r="Y33" s="328"/>
      <c r="Z33" s="328"/>
      <c r="AA33" s="328"/>
      <c r="AB33" s="328"/>
      <c r="AC33" s="328"/>
      <c r="AD33" s="328"/>
      <c r="AE33" s="329"/>
      <c r="AF33" s="182" t="s">
        <v>47</v>
      </c>
      <c r="AG33" s="180"/>
      <c r="AH33" s="180"/>
      <c r="AI33" s="180"/>
      <c r="AJ33" s="180"/>
      <c r="AK33" s="180"/>
      <c r="AL33" s="180"/>
      <c r="AM33" s="181"/>
      <c r="AN33" s="327">
        <f>VLOOKUP($AY$2,Data,44,FALSE)</f>
        <v>0</v>
      </c>
      <c r="AO33" s="328"/>
      <c r="AP33" s="328"/>
      <c r="AQ33" s="328"/>
      <c r="AR33" s="328"/>
      <c r="AS33" s="328"/>
      <c r="AT33" s="328"/>
      <c r="AU33" s="328"/>
      <c r="AV33" s="330"/>
    </row>
    <row r="34" spans="2:48" ht="18.600000000000001" customHeight="1">
      <c r="B34" s="213"/>
      <c r="C34" s="214"/>
      <c r="D34" s="214"/>
      <c r="E34" s="214"/>
      <c r="F34" s="214"/>
      <c r="G34" s="214"/>
      <c r="H34" s="214"/>
      <c r="I34" s="214"/>
      <c r="J34" s="214"/>
      <c r="K34" s="214"/>
      <c r="L34" s="214"/>
      <c r="M34" s="214"/>
      <c r="N34" s="215"/>
      <c r="O34" s="183" t="s">
        <v>0</v>
      </c>
      <c r="P34" s="184"/>
      <c r="Q34" s="184"/>
      <c r="R34" s="184"/>
      <c r="S34" s="184"/>
      <c r="T34" s="184"/>
      <c r="U34" s="184"/>
      <c r="V34" s="185"/>
      <c r="W34" s="321">
        <f>VLOOKUP($AY$2,Data,45,FALSE)</f>
        <v>0</v>
      </c>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3"/>
    </row>
    <row r="35" spans="2:48" ht="18.600000000000001" customHeight="1">
      <c r="B35" s="173" t="s">
        <v>3</v>
      </c>
      <c r="C35" s="174"/>
      <c r="D35" s="174"/>
      <c r="E35" s="174"/>
      <c r="F35" s="174"/>
      <c r="G35" s="174"/>
      <c r="H35" s="174"/>
      <c r="I35" s="174"/>
      <c r="J35" s="174"/>
      <c r="K35" s="174"/>
      <c r="L35" s="174"/>
      <c r="M35" s="174"/>
      <c r="N35" s="175"/>
      <c r="O35" s="179" t="s">
        <v>46</v>
      </c>
      <c r="P35" s="180"/>
      <c r="Q35" s="180"/>
      <c r="R35" s="180"/>
      <c r="S35" s="180"/>
      <c r="T35" s="180"/>
      <c r="U35" s="180"/>
      <c r="V35" s="181"/>
      <c r="W35" s="327" t="str">
        <f>VLOOKUP($AY$2,Data,46,FALSE)</f>
        <v>-</v>
      </c>
      <c r="X35" s="328"/>
      <c r="Y35" s="328"/>
      <c r="Z35" s="328"/>
      <c r="AA35" s="328"/>
      <c r="AB35" s="328"/>
      <c r="AC35" s="328"/>
      <c r="AD35" s="328"/>
      <c r="AE35" s="329"/>
      <c r="AF35" s="182" t="s">
        <v>47</v>
      </c>
      <c r="AG35" s="180"/>
      <c r="AH35" s="180"/>
      <c r="AI35" s="180"/>
      <c r="AJ35" s="180"/>
      <c r="AK35" s="180"/>
      <c r="AL35" s="180"/>
      <c r="AM35" s="181"/>
      <c r="AN35" s="327" t="str">
        <f>VLOOKUP($AY$2,Data,47,FALSE)</f>
        <v>（選択して下さい）</v>
      </c>
      <c r="AO35" s="328"/>
      <c r="AP35" s="328"/>
      <c r="AQ35" s="328"/>
      <c r="AR35" s="328"/>
      <c r="AS35" s="328"/>
      <c r="AT35" s="328"/>
      <c r="AU35" s="328"/>
      <c r="AV35" s="330"/>
    </row>
    <row r="36" spans="2:48" ht="18.600000000000001" customHeight="1">
      <c r="B36" s="176"/>
      <c r="C36" s="177"/>
      <c r="D36" s="177"/>
      <c r="E36" s="177"/>
      <c r="F36" s="177"/>
      <c r="G36" s="177"/>
      <c r="H36" s="177"/>
      <c r="I36" s="177"/>
      <c r="J36" s="177"/>
      <c r="K36" s="177"/>
      <c r="L36" s="177"/>
      <c r="M36" s="177"/>
      <c r="N36" s="178"/>
      <c r="O36" s="183" t="s">
        <v>0</v>
      </c>
      <c r="P36" s="184"/>
      <c r="Q36" s="184"/>
      <c r="R36" s="184"/>
      <c r="S36" s="184"/>
      <c r="T36" s="184"/>
      <c r="U36" s="184"/>
      <c r="V36" s="185"/>
      <c r="W36" s="321">
        <f>VLOOKUP($AY$2,Data,48,FALSE)</f>
        <v>0</v>
      </c>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3"/>
    </row>
    <row r="37" spans="2:48" ht="18.600000000000001" customHeight="1">
      <c r="B37" s="189" t="s">
        <v>1</v>
      </c>
      <c r="C37" s="174"/>
      <c r="D37" s="174"/>
      <c r="E37" s="174"/>
      <c r="F37" s="174"/>
      <c r="G37" s="174"/>
      <c r="H37" s="174"/>
      <c r="I37" s="174"/>
      <c r="J37" s="174"/>
      <c r="K37" s="174"/>
      <c r="L37" s="174"/>
      <c r="M37" s="174"/>
      <c r="N37" s="175"/>
      <c r="O37" s="324">
        <f>VLOOKUP($AY$2,Data,49,FALSE)</f>
        <v>0</v>
      </c>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6"/>
    </row>
    <row r="38" spans="2:48" ht="18.600000000000001" customHeight="1">
      <c r="B38" s="190"/>
      <c r="C38" s="191"/>
      <c r="D38" s="191"/>
      <c r="E38" s="191"/>
      <c r="F38" s="191"/>
      <c r="G38" s="191"/>
      <c r="H38" s="191"/>
      <c r="I38" s="191"/>
      <c r="J38" s="191"/>
      <c r="K38" s="191"/>
      <c r="L38" s="191"/>
      <c r="M38" s="191"/>
      <c r="N38" s="192"/>
      <c r="O38" s="196"/>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8"/>
    </row>
    <row r="39" spans="2:48" ht="18.600000000000001" customHeight="1">
      <c r="B39" s="190"/>
      <c r="C39" s="191"/>
      <c r="D39" s="191"/>
      <c r="E39" s="191"/>
      <c r="F39" s="191"/>
      <c r="G39" s="191"/>
      <c r="H39" s="191"/>
      <c r="I39" s="191"/>
      <c r="J39" s="191"/>
      <c r="K39" s="191"/>
      <c r="L39" s="191"/>
      <c r="M39" s="191"/>
      <c r="N39" s="192"/>
      <c r="O39" s="199"/>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1"/>
    </row>
    <row r="40" spans="2:48" ht="18.600000000000001" customHeight="1">
      <c r="B40" s="190"/>
      <c r="C40" s="191"/>
      <c r="D40" s="191"/>
      <c r="E40" s="191"/>
      <c r="F40" s="191"/>
      <c r="G40" s="191"/>
      <c r="H40" s="191"/>
      <c r="I40" s="191"/>
      <c r="J40" s="191"/>
      <c r="K40" s="191"/>
      <c r="L40" s="191"/>
      <c r="M40" s="191"/>
      <c r="N40" s="192"/>
      <c r="O40" s="199"/>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1"/>
    </row>
    <row r="41" spans="2:48" ht="18.600000000000001" customHeight="1">
      <c r="B41" s="190"/>
      <c r="C41" s="191"/>
      <c r="D41" s="191"/>
      <c r="E41" s="191"/>
      <c r="F41" s="191"/>
      <c r="G41" s="191"/>
      <c r="H41" s="191"/>
      <c r="I41" s="191"/>
      <c r="J41" s="191"/>
      <c r="K41" s="191"/>
      <c r="L41" s="191"/>
      <c r="M41" s="191"/>
      <c r="N41" s="192"/>
      <c r="O41" s="168"/>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70"/>
    </row>
    <row r="42" spans="2:48" ht="18.600000000000001" customHeight="1">
      <c r="B42" s="171" t="s">
        <v>20</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row>
    <row r="43" spans="2:48" ht="18.600000000000001" customHeight="1">
      <c r="B43" s="172" t="s">
        <v>71</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row>
  </sheetData>
  <mergeCells count="154">
    <mergeCell ref="AS25:AV25"/>
    <mergeCell ref="AB30:AE30"/>
    <mergeCell ref="B6:N6"/>
    <mergeCell ref="O16:R16"/>
    <mergeCell ref="O17:R17"/>
    <mergeCell ref="AB18:AE18"/>
    <mergeCell ref="AS16:AV16"/>
    <mergeCell ref="B21:G23"/>
    <mergeCell ref="O23:R23"/>
    <mergeCell ref="S23:AA23"/>
    <mergeCell ref="O26:R26"/>
    <mergeCell ref="S26:AA26"/>
    <mergeCell ref="AB21:AE21"/>
    <mergeCell ref="AB22:AE22"/>
    <mergeCell ref="H23:N23"/>
    <mergeCell ref="H26:N26"/>
    <mergeCell ref="S24:AA24"/>
    <mergeCell ref="H24:N24"/>
    <mergeCell ref="O22:R22"/>
    <mergeCell ref="O6:AV6"/>
    <mergeCell ref="AK17:AQ17"/>
    <mergeCell ref="S25:AA25"/>
    <mergeCell ref="AF22:AI22"/>
    <mergeCell ref="AB24:AE24"/>
    <mergeCell ref="O18:R18"/>
    <mergeCell ref="AB20:AE20"/>
    <mergeCell ref="H25:N25"/>
    <mergeCell ref="B27:N27"/>
    <mergeCell ref="B24:G26"/>
    <mergeCell ref="B43:AV43"/>
    <mergeCell ref="W34:AV34"/>
    <mergeCell ref="B33:N34"/>
    <mergeCell ref="B42:AV42"/>
    <mergeCell ref="B35:N36"/>
    <mergeCell ref="O37:AV37"/>
    <mergeCell ref="O39:AV39"/>
    <mergeCell ref="O36:V36"/>
    <mergeCell ref="B30:N30"/>
    <mergeCell ref="B31:N31"/>
    <mergeCell ref="O30:R30"/>
    <mergeCell ref="O31:AV31"/>
    <mergeCell ref="AF33:AM33"/>
    <mergeCell ref="S30:AA30"/>
    <mergeCell ref="AJ30:AR30"/>
    <mergeCell ref="O38:AV38"/>
    <mergeCell ref="O34:V34"/>
    <mergeCell ref="B32:N32"/>
    <mergeCell ref="AS30:AV30"/>
    <mergeCell ref="AF30:AI30"/>
    <mergeCell ref="AS28:AV28"/>
    <mergeCell ref="B28:N28"/>
    <mergeCell ref="B29:N29"/>
    <mergeCell ref="AJ25:AR25"/>
    <mergeCell ref="AJ20:AR20"/>
    <mergeCell ref="AJ21:AR21"/>
    <mergeCell ref="AS22:AV22"/>
    <mergeCell ref="AS21:AV21"/>
    <mergeCell ref="AF20:AI20"/>
    <mergeCell ref="AF21:AI21"/>
    <mergeCell ref="AJ28:AR28"/>
    <mergeCell ref="AS20:AV20"/>
    <mergeCell ref="AS23:AV23"/>
    <mergeCell ref="AS29:AV29"/>
    <mergeCell ref="AF28:AI28"/>
    <mergeCell ref="AB26:AE26"/>
    <mergeCell ref="AF26:AI26"/>
    <mergeCell ref="S22:AA22"/>
    <mergeCell ref="S29:AA29"/>
    <mergeCell ref="AS26:AV26"/>
    <mergeCell ref="AS24:AV24"/>
    <mergeCell ref="AJ27:AR27"/>
    <mergeCell ref="AJ23:AR23"/>
    <mergeCell ref="AJ24:AR24"/>
    <mergeCell ref="AN35:AV35"/>
    <mergeCell ref="W36:AV36"/>
    <mergeCell ref="AF35:AM35"/>
    <mergeCell ref="W33:AE33"/>
    <mergeCell ref="AN33:AV33"/>
    <mergeCell ref="W35:AE35"/>
    <mergeCell ref="O32:AV32"/>
    <mergeCell ref="O33:V33"/>
    <mergeCell ref="O35:V35"/>
    <mergeCell ref="AF29:AI29"/>
    <mergeCell ref="AB27:AE27"/>
    <mergeCell ref="AB28:AE28"/>
    <mergeCell ref="AB29:AE29"/>
    <mergeCell ref="S27:AA27"/>
    <mergeCell ref="AJ29:AR29"/>
    <mergeCell ref="B15:G20"/>
    <mergeCell ref="O19:R19"/>
    <mergeCell ref="H18:N18"/>
    <mergeCell ref="AB19:AE19"/>
    <mergeCell ref="AJ19:AR19"/>
    <mergeCell ref="AF18:AI18"/>
    <mergeCell ref="AF19:AI19"/>
    <mergeCell ref="AJ18:AR18"/>
    <mergeCell ref="O28:R28"/>
    <mergeCell ref="O29:R29"/>
    <mergeCell ref="O20:R20"/>
    <mergeCell ref="O21:R21"/>
    <mergeCell ref="AB23:AE23"/>
    <mergeCell ref="S28:AA28"/>
    <mergeCell ref="AJ22:AR22"/>
    <mergeCell ref="H22:N22"/>
    <mergeCell ref="AF23:AI23"/>
    <mergeCell ref="AF24:AI24"/>
    <mergeCell ref="B13:N14"/>
    <mergeCell ref="O13:AV14"/>
    <mergeCell ref="AB15:AE15"/>
    <mergeCell ref="H15:N15"/>
    <mergeCell ref="H16:N16"/>
    <mergeCell ref="AB17:AE17"/>
    <mergeCell ref="O27:R27"/>
    <mergeCell ref="AB25:AE25"/>
    <mergeCell ref="S15:AA15"/>
    <mergeCell ref="O15:R15"/>
    <mergeCell ref="T17:Z17"/>
    <mergeCell ref="AS15:AV15"/>
    <mergeCell ref="AF15:AI15"/>
    <mergeCell ref="AF16:AI16"/>
    <mergeCell ref="AF17:AI17"/>
    <mergeCell ref="AB16:AE16"/>
    <mergeCell ref="O25:R25"/>
    <mergeCell ref="AS17:AV17"/>
    <mergeCell ref="AJ26:AR26"/>
    <mergeCell ref="AS19:AV19"/>
    <mergeCell ref="AS18:AV18"/>
    <mergeCell ref="AF25:AI25"/>
    <mergeCell ref="AF27:AI27"/>
    <mergeCell ref="O24:R24"/>
    <mergeCell ref="B4:N5"/>
    <mergeCell ref="AJ15:AR15"/>
    <mergeCell ref="B2:AV2"/>
    <mergeCell ref="O41:AV41"/>
    <mergeCell ref="B37:N41"/>
    <mergeCell ref="B11:N12"/>
    <mergeCell ref="O11:AV12"/>
    <mergeCell ref="O40:AV40"/>
    <mergeCell ref="S20:AA20"/>
    <mergeCell ref="S21:AA21"/>
    <mergeCell ref="AJ16:AR16"/>
    <mergeCell ref="H19:N19"/>
    <mergeCell ref="O4:AV5"/>
    <mergeCell ref="H20:N20"/>
    <mergeCell ref="H21:N21"/>
    <mergeCell ref="S16:AA16"/>
    <mergeCell ref="S18:AA18"/>
    <mergeCell ref="S19:AA19"/>
    <mergeCell ref="H17:N17"/>
    <mergeCell ref="B7:N8"/>
    <mergeCell ref="O7:AV8"/>
    <mergeCell ref="AS27:AV27"/>
    <mergeCell ref="B9:N10"/>
    <mergeCell ref="O9:AV10"/>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282" t="s">
        <v>40</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X2" s="13" t="s">
        <v>65</v>
      </c>
      <c r="AY2" s="14">
        <v>9</v>
      </c>
    </row>
    <row r="3" spans="2:51" ht="9.75" customHeight="1">
      <c r="AS3" s="3"/>
      <c r="AT3" s="3"/>
      <c r="AU3" s="3"/>
      <c r="AV3" s="2"/>
    </row>
    <row r="4" spans="2:51" ht="15.75" customHeight="1">
      <c r="B4" s="284" t="s">
        <v>137</v>
      </c>
      <c r="C4" s="285"/>
      <c r="D4" s="285"/>
      <c r="E4" s="285"/>
      <c r="F4" s="285"/>
      <c r="G4" s="285"/>
      <c r="H4" s="285"/>
      <c r="I4" s="285"/>
      <c r="J4" s="285"/>
      <c r="K4" s="285"/>
      <c r="L4" s="285"/>
      <c r="M4" s="285"/>
      <c r="N4" s="286"/>
      <c r="O4" s="284">
        <f>VLOOKUP($AY$2,Data,3,FALSE)</f>
        <v>0</v>
      </c>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6"/>
    </row>
    <row r="5" spans="2:51" ht="15.75" customHeight="1">
      <c r="B5" s="287"/>
      <c r="C5" s="288"/>
      <c r="D5" s="288"/>
      <c r="E5" s="288"/>
      <c r="F5" s="288"/>
      <c r="G5" s="288"/>
      <c r="H5" s="288"/>
      <c r="I5" s="288"/>
      <c r="J5" s="288"/>
      <c r="K5" s="288"/>
      <c r="L5" s="288"/>
      <c r="M5" s="288"/>
      <c r="N5" s="289"/>
      <c r="O5" s="287"/>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9"/>
    </row>
    <row r="6" spans="2:51" ht="23.25" customHeight="1">
      <c r="B6" s="296" t="s">
        <v>29</v>
      </c>
      <c r="C6" s="297"/>
      <c r="D6" s="297"/>
      <c r="E6" s="297"/>
      <c r="F6" s="297"/>
      <c r="G6" s="297"/>
      <c r="H6" s="297"/>
      <c r="I6" s="297"/>
      <c r="J6" s="297"/>
      <c r="K6" s="297"/>
      <c r="L6" s="297"/>
      <c r="M6" s="297"/>
      <c r="N6" s="298"/>
      <c r="O6" s="315">
        <f>VLOOKUP($AY$2,Data,4,FALSE)</f>
        <v>0</v>
      </c>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7"/>
    </row>
    <row r="7" spans="2:51" ht="18.600000000000001" customHeight="1">
      <c r="B7" s="173" t="s">
        <v>41</v>
      </c>
      <c r="C7" s="174"/>
      <c r="D7" s="174"/>
      <c r="E7" s="174"/>
      <c r="F7" s="174"/>
      <c r="G7" s="174"/>
      <c r="H7" s="174"/>
      <c r="I7" s="174"/>
      <c r="J7" s="174"/>
      <c r="K7" s="174"/>
      <c r="L7" s="174"/>
      <c r="M7" s="174"/>
      <c r="N7" s="175"/>
      <c r="O7" s="284" t="str">
        <f>VLOOKUP($AY$2,Data,5,FALSE)&amp;VLOOKUP($AY$2,Data,6,FALSE)</f>
        <v/>
      </c>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6"/>
    </row>
    <row r="8" spans="2:51" ht="18.600000000000001" customHeight="1">
      <c r="B8" s="176"/>
      <c r="C8" s="177"/>
      <c r="D8" s="177"/>
      <c r="E8" s="177"/>
      <c r="F8" s="177"/>
      <c r="G8" s="177"/>
      <c r="H8" s="177"/>
      <c r="I8" s="177"/>
      <c r="J8" s="177"/>
      <c r="K8" s="177"/>
      <c r="L8" s="177"/>
      <c r="M8" s="177"/>
      <c r="N8" s="178"/>
      <c r="O8" s="287"/>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9"/>
    </row>
    <row r="9" spans="2:51" ht="17.25" customHeight="1">
      <c r="B9" s="173" t="s">
        <v>30</v>
      </c>
      <c r="C9" s="174"/>
      <c r="D9" s="174"/>
      <c r="E9" s="174"/>
      <c r="F9" s="174"/>
      <c r="G9" s="174"/>
      <c r="H9" s="174"/>
      <c r="I9" s="174"/>
      <c r="J9" s="174"/>
      <c r="K9" s="174"/>
      <c r="L9" s="174"/>
      <c r="M9" s="174"/>
      <c r="N9" s="175"/>
      <c r="O9" s="284">
        <f>VLOOKUP($AY$2,Data,7,FALSE)</f>
        <v>0</v>
      </c>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6"/>
    </row>
    <row r="10" spans="2:51" ht="17.25" customHeight="1">
      <c r="B10" s="176"/>
      <c r="C10" s="177"/>
      <c r="D10" s="177"/>
      <c r="E10" s="177"/>
      <c r="F10" s="177"/>
      <c r="G10" s="177"/>
      <c r="H10" s="177"/>
      <c r="I10" s="177"/>
      <c r="J10" s="177"/>
      <c r="K10" s="177"/>
      <c r="L10" s="177"/>
      <c r="M10" s="177"/>
      <c r="N10" s="178"/>
      <c r="O10" s="287"/>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9"/>
    </row>
    <row r="11" spans="2:51" ht="15.75" customHeight="1">
      <c r="B11" s="189" t="s">
        <v>138</v>
      </c>
      <c r="C11" s="174"/>
      <c r="D11" s="174"/>
      <c r="E11" s="174"/>
      <c r="F11" s="174"/>
      <c r="G11" s="174"/>
      <c r="H11" s="174"/>
      <c r="I11" s="174"/>
      <c r="J11" s="174"/>
      <c r="K11" s="174"/>
      <c r="L11" s="174"/>
      <c r="M11" s="174"/>
      <c r="N11" s="175"/>
      <c r="O11" s="331">
        <f>VLOOKUP($AY$2,Data,8,FALSE)</f>
        <v>0</v>
      </c>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3"/>
    </row>
    <row r="12" spans="2:51" ht="15.75" customHeight="1">
      <c r="B12" s="176"/>
      <c r="C12" s="177"/>
      <c r="D12" s="177"/>
      <c r="E12" s="177"/>
      <c r="F12" s="177"/>
      <c r="G12" s="177"/>
      <c r="H12" s="177"/>
      <c r="I12" s="177"/>
      <c r="J12" s="177"/>
      <c r="K12" s="177"/>
      <c r="L12" s="177"/>
      <c r="M12" s="177"/>
      <c r="N12" s="178"/>
      <c r="O12" s="334"/>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6"/>
    </row>
    <row r="13" spans="2:51" ht="18.600000000000001" customHeight="1">
      <c r="B13" s="308" t="s">
        <v>141</v>
      </c>
      <c r="C13" s="309"/>
      <c r="D13" s="309"/>
      <c r="E13" s="309"/>
      <c r="F13" s="309"/>
      <c r="G13" s="309"/>
      <c r="H13" s="309"/>
      <c r="I13" s="309"/>
      <c r="J13" s="309"/>
      <c r="K13" s="309"/>
      <c r="L13" s="309"/>
      <c r="M13" s="309"/>
      <c r="N13" s="310"/>
      <c r="O13" s="268">
        <f>VLOOKUP($AY$2,Data,2,FALSE)</f>
        <v>0</v>
      </c>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70"/>
    </row>
    <row r="14" spans="2:51" ht="18.600000000000001" customHeight="1">
      <c r="B14" s="311"/>
      <c r="C14" s="312"/>
      <c r="D14" s="312"/>
      <c r="E14" s="312"/>
      <c r="F14" s="312"/>
      <c r="G14" s="312"/>
      <c r="H14" s="312"/>
      <c r="I14" s="312"/>
      <c r="J14" s="312"/>
      <c r="K14" s="312"/>
      <c r="L14" s="312"/>
      <c r="M14" s="312"/>
      <c r="N14" s="313"/>
      <c r="O14" s="271"/>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3"/>
    </row>
    <row r="15" spans="2:51" ht="24.75" customHeight="1">
      <c r="B15" s="173" t="s">
        <v>9</v>
      </c>
      <c r="C15" s="174"/>
      <c r="D15" s="174"/>
      <c r="E15" s="174"/>
      <c r="F15" s="174"/>
      <c r="G15" s="304"/>
      <c r="H15" s="253" t="s">
        <v>4</v>
      </c>
      <c r="I15" s="254"/>
      <c r="J15" s="254"/>
      <c r="K15" s="254"/>
      <c r="L15" s="254"/>
      <c r="M15" s="254"/>
      <c r="N15" s="255"/>
      <c r="O15" s="205" t="s">
        <v>12</v>
      </c>
      <c r="P15" s="206"/>
      <c r="Q15" s="206"/>
      <c r="R15" s="206"/>
      <c r="S15" s="274" t="str">
        <f>IF(VLOOKUP($AY$2,Data,10,FALSE)=0,"-",VLOOKUP($AY$2,Data,10,FALSE))</f>
        <v>-</v>
      </c>
      <c r="T15" s="274"/>
      <c r="U15" s="274"/>
      <c r="V15" s="274"/>
      <c r="W15" s="274"/>
      <c r="X15" s="274"/>
      <c r="Y15" s="274"/>
      <c r="Z15" s="274"/>
      <c r="AA15" s="274"/>
      <c r="AB15" s="274"/>
      <c r="AC15" s="274"/>
      <c r="AD15" s="274"/>
      <c r="AE15" s="275"/>
      <c r="AF15" s="205" t="s">
        <v>13</v>
      </c>
      <c r="AG15" s="206"/>
      <c r="AH15" s="206"/>
      <c r="AI15" s="206"/>
      <c r="AJ15" s="274" t="str">
        <f>IF(VLOOKUP($AY$2,Data,9,FALSE)=0,"-",VLOOKUP($AY$2,Data,9,FALSE))</f>
        <v>-</v>
      </c>
      <c r="AK15" s="274"/>
      <c r="AL15" s="274"/>
      <c r="AM15" s="274"/>
      <c r="AN15" s="274"/>
      <c r="AO15" s="274"/>
      <c r="AP15" s="274"/>
      <c r="AQ15" s="274"/>
      <c r="AR15" s="274"/>
      <c r="AS15" s="274"/>
      <c r="AT15" s="274"/>
      <c r="AU15" s="274"/>
      <c r="AV15" s="275"/>
    </row>
    <row r="16" spans="2:51" ht="24.75" customHeight="1">
      <c r="B16" s="190"/>
      <c r="C16" s="191"/>
      <c r="D16" s="191"/>
      <c r="E16" s="191"/>
      <c r="F16" s="191"/>
      <c r="G16" s="305"/>
      <c r="H16" s="227" t="s">
        <v>5</v>
      </c>
      <c r="I16" s="228"/>
      <c r="J16" s="228"/>
      <c r="K16" s="228"/>
      <c r="L16" s="228"/>
      <c r="M16" s="228"/>
      <c r="N16" s="229"/>
      <c r="O16" s="230" t="s">
        <v>12</v>
      </c>
      <c r="P16" s="231"/>
      <c r="Q16" s="231"/>
      <c r="R16" s="231"/>
      <c r="S16" s="232" t="str">
        <f>IF(VLOOKUP($AY$2,Data,16,FALSE)=0,"-",VLOOKUP($AY$2,Data,16,FALSE))</f>
        <v>-</v>
      </c>
      <c r="T16" s="232"/>
      <c r="U16" s="232"/>
      <c r="V16" s="232"/>
      <c r="W16" s="232"/>
      <c r="X16" s="232"/>
      <c r="Y16" s="232"/>
      <c r="Z16" s="232"/>
      <c r="AA16" s="232"/>
      <c r="AB16" s="233" t="s">
        <v>51</v>
      </c>
      <c r="AC16" s="233"/>
      <c r="AD16" s="233"/>
      <c r="AE16" s="234"/>
      <c r="AF16" s="230" t="s">
        <v>13</v>
      </c>
      <c r="AG16" s="231"/>
      <c r="AH16" s="231"/>
      <c r="AI16" s="231"/>
      <c r="AJ16" s="232" t="str">
        <f>IF(VLOOKUP($AY$2,Data,11,FALSE)=0,"-",VLOOKUP($AY$2,Data,11,FALSE))</f>
        <v>（選択して下さい）</v>
      </c>
      <c r="AK16" s="232"/>
      <c r="AL16" s="232"/>
      <c r="AM16" s="232"/>
      <c r="AN16" s="232"/>
      <c r="AO16" s="232"/>
      <c r="AP16" s="232"/>
      <c r="AQ16" s="232"/>
      <c r="AR16" s="232"/>
      <c r="AS16" s="233" t="s">
        <v>52</v>
      </c>
      <c r="AT16" s="233"/>
      <c r="AU16" s="233"/>
      <c r="AV16" s="234"/>
    </row>
    <row r="17" spans="2:48" ht="24.75" customHeight="1">
      <c r="B17" s="190"/>
      <c r="C17" s="191"/>
      <c r="D17" s="191"/>
      <c r="E17" s="191"/>
      <c r="F17" s="191"/>
      <c r="G17" s="305"/>
      <c r="H17" s="299" t="s">
        <v>19</v>
      </c>
      <c r="I17" s="300"/>
      <c r="J17" s="300"/>
      <c r="K17" s="300"/>
      <c r="L17" s="300"/>
      <c r="M17" s="300"/>
      <c r="N17" s="301"/>
      <c r="O17" s="262" t="s">
        <v>12</v>
      </c>
      <c r="P17" s="263"/>
      <c r="Q17" s="263"/>
      <c r="R17" s="263"/>
      <c r="S17" s="15" t="s">
        <v>67</v>
      </c>
      <c r="T17" s="314" t="str">
        <f>IF(VLOOKUP($AY$2,Data,17,FALSE)=0,"-",VLOOKUP($AY$2,Data,17,FALSE))</f>
        <v>-</v>
      </c>
      <c r="U17" s="314"/>
      <c r="V17" s="314"/>
      <c r="W17" s="314"/>
      <c r="X17" s="314"/>
      <c r="Y17" s="314"/>
      <c r="Z17" s="314"/>
      <c r="AA17" s="15" t="s">
        <v>68</v>
      </c>
      <c r="AB17" s="233" t="s">
        <v>51</v>
      </c>
      <c r="AC17" s="233"/>
      <c r="AD17" s="233"/>
      <c r="AE17" s="234"/>
      <c r="AF17" s="262" t="s">
        <v>13</v>
      </c>
      <c r="AG17" s="263"/>
      <c r="AH17" s="263"/>
      <c r="AI17" s="263"/>
      <c r="AJ17" s="15" t="s">
        <v>69</v>
      </c>
      <c r="AK17" s="314" t="str">
        <f>IF(VLOOKUP($AY$2,Data,12,FALSE)=0,"-",VLOOKUP($AY$2,Data,12,FALSE))</f>
        <v>-</v>
      </c>
      <c r="AL17" s="314"/>
      <c r="AM17" s="314"/>
      <c r="AN17" s="314"/>
      <c r="AO17" s="314"/>
      <c r="AP17" s="314"/>
      <c r="AQ17" s="314"/>
      <c r="AR17" s="15" t="s">
        <v>70</v>
      </c>
      <c r="AS17" s="233" t="s">
        <v>52</v>
      </c>
      <c r="AT17" s="233"/>
      <c r="AU17" s="233"/>
      <c r="AV17" s="234"/>
    </row>
    <row r="18" spans="2:48" ht="24.75" customHeight="1">
      <c r="B18" s="190"/>
      <c r="C18" s="191"/>
      <c r="D18" s="191"/>
      <c r="E18" s="191"/>
      <c r="F18" s="191"/>
      <c r="G18" s="305"/>
      <c r="H18" s="265" t="s">
        <v>6</v>
      </c>
      <c r="I18" s="266"/>
      <c r="J18" s="266"/>
      <c r="K18" s="266"/>
      <c r="L18" s="266"/>
      <c r="M18" s="266"/>
      <c r="N18" s="267"/>
      <c r="O18" s="262" t="s">
        <v>12</v>
      </c>
      <c r="P18" s="263"/>
      <c r="Q18" s="263"/>
      <c r="R18" s="263"/>
      <c r="S18" s="314" t="str">
        <f>IF(VLOOKUP($AY$2,Data,18,FALSE)=0,"-",VLOOKUP($AY$2,Data,18,FALSE))</f>
        <v>-</v>
      </c>
      <c r="T18" s="314"/>
      <c r="U18" s="314"/>
      <c r="V18" s="314"/>
      <c r="W18" s="314"/>
      <c r="X18" s="314"/>
      <c r="Y18" s="314"/>
      <c r="Z18" s="314"/>
      <c r="AA18" s="314"/>
      <c r="AB18" s="260"/>
      <c r="AC18" s="260"/>
      <c r="AD18" s="260"/>
      <c r="AE18" s="261"/>
      <c r="AF18" s="262" t="s">
        <v>13</v>
      </c>
      <c r="AG18" s="263"/>
      <c r="AH18" s="263"/>
      <c r="AI18" s="263"/>
      <c r="AJ18" s="314" t="str">
        <f>IF(VLOOKUP($AY$2,Data,13,FALSE)=0,"-",VLOOKUP($AY$2,Data,13,FALSE))</f>
        <v>（選択して下さい）</v>
      </c>
      <c r="AK18" s="314"/>
      <c r="AL18" s="314"/>
      <c r="AM18" s="314"/>
      <c r="AN18" s="314"/>
      <c r="AO18" s="314"/>
      <c r="AP18" s="314"/>
      <c r="AQ18" s="314"/>
      <c r="AR18" s="314"/>
      <c r="AS18" s="260"/>
      <c r="AT18" s="260"/>
      <c r="AU18" s="260"/>
      <c r="AV18" s="261"/>
    </row>
    <row r="19" spans="2:48" ht="24.75" customHeight="1">
      <c r="B19" s="190"/>
      <c r="C19" s="191"/>
      <c r="D19" s="191"/>
      <c r="E19" s="191"/>
      <c r="F19" s="191"/>
      <c r="G19" s="305"/>
      <c r="H19" s="265" t="s">
        <v>139</v>
      </c>
      <c r="I19" s="266"/>
      <c r="J19" s="266"/>
      <c r="K19" s="266"/>
      <c r="L19" s="266"/>
      <c r="M19" s="266"/>
      <c r="N19" s="267"/>
      <c r="O19" s="262" t="s">
        <v>12</v>
      </c>
      <c r="P19" s="263"/>
      <c r="Q19" s="263"/>
      <c r="R19" s="263"/>
      <c r="S19" s="314" t="str">
        <f>IF(VLOOKUP($AY$2,Data,19,FALSE)=0,"-",VLOOKUP($AY$2,Data,19,FALSE))</f>
        <v>-</v>
      </c>
      <c r="T19" s="314"/>
      <c r="U19" s="314"/>
      <c r="V19" s="314"/>
      <c r="W19" s="314"/>
      <c r="X19" s="314"/>
      <c r="Y19" s="314"/>
      <c r="Z19" s="314"/>
      <c r="AA19" s="314"/>
      <c r="AB19" s="250" t="s">
        <v>53</v>
      </c>
      <c r="AC19" s="250"/>
      <c r="AD19" s="250"/>
      <c r="AE19" s="251"/>
      <c r="AF19" s="262" t="s">
        <v>13</v>
      </c>
      <c r="AG19" s="263"/>
      <c r="AH19" s="263"/>
      <c r="AI19" s="263"/>
      <c r="AJ19" s="314" t="str">
        <f>IF(VLOOKUP($AY$2,Data,14,FALSE)=0,"-",VLOOKUP($AY$2,Data,14,FALSE))</f>
        <v>-</v>
      </c>
      <c r="AK19" s="314"/>
      <c r="AL19" s="314"/>
      <c r="AM19" s="314"/>
      <c r="AN19" s="314"/>
      <c r="AO19" s="314"/>
      <c r="AP19" s="314"/>
      <c r="AQ19" s="314"/>
      <c r="AR19" s="314"/>
      <c r="AS19" s="250" t="s">
        <v>54</v>
      </c>
      <c r="AT19" s="250"/>
      <c r="AU19" s="250"/>
      <c r="AV19" s="251"/>
    </row>
    <row r="20" spans="2:48" ht="24.75" customHeight="1">
      <c r="B20" s="176"/>
      <c r="C20" s="177"/>
      <c r="D20" s="177"/>
      <c r="E20" s="177"/>
      <c r="F20" s="177"/>
      <c r="G20" s="306"/>
      <c r="H20" s="239" t="s">
        <v>140</v>
      </c>
      <c r="I20" s="240"/>
      <c r="J20" s="240"/>
      <c r="K20" s="240"/>
      <c r="L20" s="240"/>
      <c r="M20" s="240"/>
      <c r="N20" s="241"/>
      <c r="O20" s="235" t="s">
        <v>12</v>
      </c>
      <c r="P20" s="236"/>
      <c r="Q20" s="236"/>
      <c r="R20" s="236"/>
      <c r="S20" s="247" t="str">
        <f>IF(VLOOKUP($AY$2,Data,20,FALSE)=0,"-",VLOOKUP($AY$2,Data,20,FALSE))</f>
        <v>-</v>
      </c>
      <c r="T20" s="247"/>
      <c r="U20" s="247"/>
      <c r="V20" s="247"/>
      <c r="W20" s="247"/>
      <c r="X20" s="247"/>
      <c r="Y20" s="247"/>
      <c r="Z20" s="247"/>
      <c r="AA20" s="247"/>
      <c r="AB20" s="248" t="s">
        <v>53</v>
      </c>
      <c r="AC20" s="248"/>
      <c r="AD20" s="248"/>
      <c r="AE20" s="249"/>
      <c r="AF20" s="235" t="s">
        <v>13</v>
      </c>
      <c r="AG20" s="236"/>
      <c r="AH20" s="236"/>
      <c r="AI20" s="236"/>
      <c r="AJ20" s="247" t="str">
        <f>IF(VLOOKUP($AY$2,Data,15,FALSE)=0,"-",VLOOKUP($AY$2,Data,15,FALSE))</f>
        <v>-</v>
      </c>
      <c r="AK20" s="247"/>
      <c r="AL20" s="247"/>
      <c r="AM20" s="247"/>
      <c r="AN20" s="247"/>
      <c r="AO20" s="247"/>
      <c r="AP20" s="247"/>
      <c r="AQ20" s="247"/>
      <c r="AR20" s="247"/>
      <c r="AS20" s="248" t="s">
        <v>54</v>
      </c>
      <c r="AT20" s="248"/>
      <c r="AU20" s="248"/>
      <c r="AV20" s="249"/>
    </row>
    <row r="21" spans="2:48" ht="24.75" customHeight="1">
      <c r="B21" s="173" t="s">
        <v>10</v>
      </c>
      <c r="C21" s="242"/>
      <c r="D21" s="242"/>
      <c r="E21" s="242"/>
      <c r="F21" s="242"/>
      <c r="G21" s="258"/>
      <c r="H21" s="253" t="s">
        <v>5</v>
      </c>
      <c r="I21" s="254"/>
      <c r="J21" s="254"/>
      <c r="K21" s="254"/>
      <c r="L21" s="254"/>
      <c r="M21" s="254"/>
      <c r="N21" s="255"/>
      <c r="O21" s="205" t="s">
        <v>12</v>
      </c>
      <c r="P21" s="206"/>
      <c r="Q21" s="206"/>
      <c r="R21" s="206"/>
      <c r="S21" s="257" t="str">
        <f>IF(VLOOKUP($AY$2,Data,24,FALSE)=0,"-",VLOOKUP($AY$2,Data,24,FALSE))</f>
        <v>-</v>
      </c>
      <c r="T21" s="257"/>
      <c r="U21" s="257"/>
      <c r="V21" s="257"/>
      <c r="W21" s="257"/>
      <c r="X21" s="257"/>
      <c r="Y21" s="257"/>
      <c r="Z21" s="257"/>
      <c r="AA21" s="257"/>
      <c r="AB21" s="237" t="s">
        <v>51</v>
      </c>
      <c r="AC21" s="237"/>
      <c r="AD21" s="237"/>
      <c r="AE21" s="238"/>
      <c r="AF21" s="205" t="s">
        <v>13</v>
      </c>
      <c r="AG21" s="206"/>
      <c r="AH21" s="206"/>
      <c r="AI21" s="206"/>
      <c r="AJ21" s="257" t="str">
        <f>IF(VLOOKUP($AY$2,Data,21,FALSE)=0,"-",VLOOKUP($AY$2,Data,21,FALSE))</f>
        <v>-</v>
      </c>
      <c r="AK21" s="257"/>
      <c r="AL21" s="257"/>
      <c r="AM21" s="257"/>
      <c r="AN21" s="257"/>
      <c r="AO21" s="257"/>
      <c r="AP21" s="257"/>
      <c r="AQ21" s="257"/>
      <c r="AR21" s="257"/>
      <c r="AS21" s="237" t="s">
        <v>52</v>
      </c>
      <c r="AT21" s="237"/>
      <c r="AU21" s="237"/>
      <c r="AV21" s="238"/>
    </row>
    <row r="22" spans="2:48" ht="24.75" customHeight="1">
      <c r="B22" s="243"/>
      <c r="C22" s="244"/>
      <c r="D22" s="244"/>
      <c r="E22" s="244"/>
      <c r="F22" s="244"/>
      <c r="G22" s="259"/>
      <c r="H22" s="227" t="s">
        <v>139</v>
      </c>
      <c r="I22" s="228"/>
      <c r="J22" s="228"/>
      <c r="K22" s="228"/>
      <c r="L22" s="228"/>
      <c r="M22" s="228"/>
      <c r="N22" s="229"/>
      <c r="O22" s="230" t="s">
        <v>12</v>
      </c>
      <c r="P22" s="231"/>
      <c r="Q22" s="231"/>
      <c r="R22" s="231"/>
      <c r="S22" s="232" t="str">
        <f>IF(VLOOKUP($AY$2,Data,25,FALSE)=0,"-",VLOOKUP($AY$2,Data,25,FALSE))</f>
        <v>-</v>
      </c>
      <c r="T22" s="232"/>
      <c r="U22" s="232"/>
      <c r="V22" s="232"/>
      <c r="W22" s="232"/>
      <c r="X22" s="232"/>
      <c r="Y22" s="232"/>
      <c r="Z22" s="232"/>
      <c r="AA22" s="232"/>
      <c r="AB22" s="233" t="s">
        <v>53</v>
      </c>
      <c r="AC22" s="233"/>
      <c r="AD22" s="233"/>
      <c r="AE22" s="234"/>
      <c r="AF22" s="230" t="s">
        <v>13</v>
      </c>
      <c r="AG22" s="231"/>
      <c r="AH22" s="231"/>
      <c r="AI22" s="231"/>
      <c r="AJ22" s="232" t="str">
        <f>IF(VLOOKUP($AY$2,Data,22,FALSE)=0,"-",VLOOKUP($AY$2,Data,22,FALSE))</f>
        <v>-</v>
      </c>
      <c r="AK22" s="232"/>
      <c r="AL22" s="232"/>
      <c r="AM22" s="232"/>
      <c r="AN22" s="232"/>
      <c r="AO22" s="232"/>
      <c r="AP22" s="232"/>
      <c r="AQ22" s="232"/>
      <c r="AR22" s="232"/>
      <c r="AS22" s="233" t="s">
        <v>54</v>
      </c>
      <c r="AT22" s="233"/>
      <c r="AU22" s="233"/>
      <c r="AV22" s="234"/>
    </row>
    <row r="23" spans="2:48" ht="24.75" customHeight="1">
      <c r="B23" s="243"/>
      <c r="C23" s="244"/>
      <c r="D23" s="244"/>
      <c r="E23" s="244"/>
      <c r="F23" s="244"/>
      <c r="G23" s="259"/>
      <c r="H23" s="239" t="s">
        <v>140</v>
      </c>
      <c r="I23" s="240"/>
      <c r="J23" s="240"/>
      <c r="K23" s="240"/>
      <c r="L23" s="240"/>
      <c r="M23" s="240"/>
      <c r="N23" s="241"/>
      <c r="O23" s="235" t="s">
        <v>12</v>
      </c>
      <c r="P23" s="236"/>
      <c r="Q23" s="236"/>
      <c r="R23" s="236"/>
      <c r="S23" s="247" t="str">
        <f>IF(VLOOKUP($AY$2,Data,26,FALSE)=0,"-",VLOOKUP($AY$2,Data,26,FALSE))</f>
        <v>-</v>
      </c>
      <c r="T23" s="247"/>
      <c r="U23" s="247"/>
      <c r="V23" s="247"/>
      <c r="W23" s="247"/>
      <c r="X23" s="247"/>
      <c r="Y23" s="247"/>
      <c r="Z23" s="247"/>
      <c r="AA23" s="247"/>
      <c r="AB23" s="248" t="s">
        <v>53</v>
      </c>
      <c r="AC23" s="248"/>
      <c r="AD23" s="248"/>
      <c r="AE23" s="249"/>
      <c r="AF23" s="235" t="s">
        <v>13</v>
      </c>
      <c r="AG23" s="236"/>
      <c r="AH23" s="236"/>
      <c r="AI23" s="236"/>
      <c r="AJ23" s="247" t="str">
        <f>IF(VLOOKUP($AY$2,Data,23,FALSE)=0,"-",VLOOKUP($AY$2,Data,23,FALSE))</f>
        <v>-</v>
      </c>
      <c r="AK23" s="247"/>
      <c r="AL23" s="247"/>
      <c r="AM23" s="247"/>
      <c r="AN23" s="247"/>
      <c r="AO23" s="247"/>
      <c r="AP23" s="247"/>
      <c r="AQ23" s="247"/>
      <c r="AR23" s="247"/>
      <c r="AS23" s="248" t="s">
        <v>54</v>
      </c>
      <c r="AT23" s="248"/>
      <c r="AU23" s="248"/>
      <c r="AV23" s="249"/>
    </row>
    <row r="24" spans="2:48" ht="24.75" customHeight="1">
      <c r="B24" s="173" t="s">
        <v>11</v>
      </c>
      <c r="C24" s="242"/>
      <c r="D24" s="242"/>
      <c r="E24" s="242"/>
      <c r="F24" s="242"/>
      <c r="G24" s="242"/>
      <c r="H24" s="253" t="s">
        <v>5</v>
      </c>
      <c r="I24" s="254"/>
      <c r="J24" s="254"/>
      <c r="K24" s="254"/>
      <c r="L24" s="254"/>
      <c r="M24" s="254"/>
      <c r="N24" s="255"/>
      <c r="O24" s="205" t="s">
        <v>12</v>
      </c>
      <c r="P24" s="206"/>
      <c r="Q24" s="206"/>
      <c r="R24" s="206"/>
      <c r="S24" s="257" t="str">
        <f>IF(VLOOKUP($AY$2,Data,30,FALSE)=0,"-",VLOOKUP($AY$2,Data,30,FALSE))</f>
        <v>-</v>
      </c>
      <c r="T24" s="257"/>
      <c r="U24" s="257"/>
      <c r="V24" s="257"/>
      <c r="W24" s="257"/>
      <c r="X24" s="257"/>
      <c r="Y24" s="257"/>
      <c r="Z24" s="257"/>
      <c r="AA24" s="257"/>
      <c r="AB24" s="237" t="s">
        <v>51</v>
      </c>
      <c r="AC24" s="237"/>
      <c r="AD24" s="237"/>
      <c r="AE24" s="238"/>
      <c r="AF24" s="205" t="s">
        <v>13</v>
      </c>
      <c r="AG24" s="206"/>
      <c r="AH24" s="206"/>
      <c r="AI24" s="206"/>
      <c r="AJ24" s="257" t="str">
        <f>IF(VLOOKUP($AY$2,Data,27,FALSE)=0,"-",VLOOKUP($AY$2,Data,27,FALSE))</f>
        <v>-</v>
      </c>
      <c r="AK24" s="257"/>
      <c r="AL24" s="257"/>
      <c r="AM24" s="257"/>
      <c r="AN24" s="257"/>
      <c r="AO24" s="257"/>
      <c r="AP24" s="257"/>
      <c r="AQ24" s="257"/>
      <c r="AR24" s="257"/>
      <c r="AS24" s="237" t="s">
        <v>52</v>
      </c>
      <c r="AT24" s="237"/>
      <c r="AU24" s="237"/>
      <c r="AV24" s="238"/>
    </row>
    <row r="25" spans="2:48" ht="24.75" customHeight="1">
      <c r="B25" s="243"/>
      <c r="C25" s="244"/>
      <c r="D25" s="244"/>
      <c r="E25" s="244"/>
      <c r="F25" s="244"/>
      <c r="G25" s="244"/>
      <c r="H25" s="227" t="s">
        <v>139</v>
      </c>
      <c r="I25" s="228"/>
      <c r="J25" s="228"/>
      <c r="K25" s="228"/>
      <c r="L25" s="228"/>
      <c r="M25" s="228"/>
      <c r="N25" s="229"/>
      <c r="O25" s="230" t="s">
        <v>12</v>
      </c>
      <c r="P25" s="231"/>
      <c r="Q25" s="231"/>
      <c r="R25" s="231"/>
      <c r="S25" s="232" t="str">
        <f>IF(VLOOKUP($AY$2,Data,31,FALSE)=0,"-",VLOOKUP($AY$2,Data,31,FALSE))</f>
        <v>-</v>
      </c>
      <c r="T25" s="232"/>
      <c r="U25" s="232"/>
      <c r="V25" s="232"/>
      <c r="W25" s="232"/>
      <c r="X25" s="232"/>
      <c r="Y25" s="232"/>
      <c r="Z25" s="232"/>
      <c r="AA25" s="232"/>
      <c r="AB25" s="233" t="s">
        <v>53</v>
      </c>
      <c r="AC25" s="233"/>
      <c r="AD25" s="233"/>
      <c r="AE25" s="234"/>
      <c r="AF25" s="230" t="s">
        <v>13</v>
      </c>
      <c r="AG25" s="231"/>
      <c r="AH25" s="231"/>
      <c r="AI25" s="231"/>
      <c r="AJ25" s="232" t="str">
        <f>IF(VLOOKUP($AY$2,Data,28,FALSE)=0,"-",VLOOKUP($AY$2,Data,28,FALSE))</f>
        <v>-</v>
      </c>
      <c r="AK25" s="232"/>
      <c r="AL25" s="232"/>
      <c r="AM25" s="232"/>
      <c r="AN25" s="232"/>
      <c r="AO25" s="232"/>
      <c r="AP25" s="232"/>
      <c r="AQ25" s="232"/>
      <c r="AR25" s="232"/>
      <c r="AS25" s="233" t="s">
        <v>54</v>
      </c>
      <c r="AT25" s="233"/>
      <c r="AU25" s="233"/>
      <c r="AV25" s="234"/>
    </row>
    <row r="26" spans="2:48" ht="24.75" customHeight="1">
      <c r="B26" s="245"/>
      <c r="C26" s="246"/>
      <c r="D26" s="246"/>
      <c r="E26" s="246"/>
      <c r="F26" s="246"/>
      <c r="G26" s="246"/>
      <c r="H26" s="239" t="s">
        <v>140</v>
      </c>
      <c r="I26" s="240"/>
      <c r="J26" s="240"/>
      <c r="K26" s="240"/>
      <c r="L26" s="240"/>
      <c r="M26" s="240"/>
      <c r="N26" s="241"/>
      <c r="O26" s="235" t="s">
        <v>12</v>
      </c>
      <c r="P26" s="236"/>
      <c r="Q26" s="236"/>
      <c r="R26" s="236"/>
      <c r="S26" s="247" t="str">
        <f>IF(VLOOKUP($AY$2,Data,32,FALSE)=0,"-",VLOOKUP($AY$2,Data,32,FALSE))</f>
        <v>-</v>
      </c>
      <c r="T26" s="247"/>
      <c r="U26" s="247"/>
      <c r="V26" s="247"/>
      <c r="W26" s="247"/>
      <c r="X26" s="247"/>
      <c r="Y26" s="247"/>
      <c r="Z26" s="247"/>
      <c r="AA26" s="247"/>
      <c r="AB26" s="248" t="s">
        <v>53</v>
      </c>
      <c r="AC26" s="248"/>
      <c r="AD26" s="248"/>
      <c r="AE26" s="249"/>
      <c r="AF26" s="235" t="s">
        <v>13</v>
      </c>
      <c r="AG26" s="236"/>
      <c r="AH26" s="236"/>
      <c r="AI26" s="236"/>
      <c r="AJ26" s="247" t="str">
        <f>IF(VLOOKUP($AY$2,Data,29,FALSE)=0,"-",VLOOKUP($AY$2,Data,29,FALSE))</f>
        <v>-</v>
      </c>
      <c r="AK26" s="247"/>
      <c r="AL26" s="247"/>
      <c r="AM26" s="247"/>
      <c r="AN26" s="247"/>
      <c r="AO26" s="247"/>
      <c r="AP26" s="247"/>
      <c r="AQ26" s="247"/>
      <c r="AR26" s="247"/>
      <c r="AS26" s="248" t="s">
        <v>54</v>
      </c>
      <c r="AT26" s="248"/>
      <c r="AU26" s="248"/>
      <c r="AV26" s="249"/>
    </row>
    <row r="27" spans="2:48" ht="24.75" customHeight="1">
      <c r="B27" s="219" t="s">
        <v>7</v>
      </c>
      <c r="C27" s="220"/>
      <c r="D27" s="220"/>
      <c r="E27" s="220"/>
      <c r="F27" s="220"/>
      <c r="G27" s="220"/>
      <c r="H27" s="220"/>
      <c r="I27" s="220"/>
      <c r="J27" s="220"/>
      <c r="K27" s="220"/>
      <c r="L27" s="220"/>
      <c r="M27" s="220"/>
      <c r="N27" s="221"/>
      <c r="O27" s="224" t="s">
        <v>12</v>
      </c>
      <c r="P27" s="225"/>
      <c r="Q27" s="225"/>
      <c r="R27" s="225"/>
      <c r="S27" s="226" t="str">
        <f>IF(VLOOKUP($AY$2,Data,34,FALSE)=0,"-",VLOOKUP($AY$2,Data,34,FALSE))</f>
        <v>-</v>
      </c>
      <c r="T27" s="226"/>
      <c r="U27" s="226"/>
      <c r="V27" s="226"/>
      <c r="W27" s="226"/>
      <c r="X27" s="226"/>
      <c r="Y27" s="226"/>
      <c r="Z27" s="226"/>
      <c r="AA27" s="226"/>
      <c r="AB27" s="222" t="s">
        <v>51</v>
      </c>
      <c r="AC27" s="222"/>
      <c r="AD27" s="222"/>
      <c r="AE27" s="223"/>
      <c r="AF27" s="224" t="s">
        <v>13</v>
      </c>
      <c r="AG27" s="225"/>
      <c r="AH27" s="225"/>
      <c r="AI27" s="225"/>
      <c r="AJ27" s="226" t="str">
        <f>IF(VLOOKUP($AY$2,Data,33,FALSE)=0,"-",VLOOKUP($AY$2,Data,33,FALSE))</f>
        <v>-</v>
      </c>
      <c r="AK27" s="226"/>
      <c r="AL27" s="226"/>
      <c r="AM27" s="226"/>
      <c r="AN27" s="226"/>
      <c r="AO27" s="226"/>
      <c r="AP27" s="226"/>
      <c r="AQ27" s="226"/>
      <c r="AR27" s="226"/>
      <c r="AS27" s="222" t="s">
        <v>52</v>
      </c>
      <c r="AT27" s="222"/>
      <c r="AU27" s="222"/>
      <c r="AV27" s="223"/>
    </row>
    <row r="28" spans="2:48" ht="24.75" customHeight="1">
      <c r="B28" s="219" t="s">
        <v>14</v>
      </c>
      <c r="C28" s="220"/>
      <c r="D28" s="220"/>
      <c r="E28" s="220"/>
      <c r="F28" s="220"/>
      <c r="G28" s="220"/>
      <c r="H28" s="220"/>
      <c r="I28" s="220"/>
      <c r="J28" s="220"/>
      <c r="K28" s="220"/>
      <c r="L28" s="220"/>
      <c r="M28" s="220"/>
      <c r="N28" s="221"/>
      <c r="O28" s="224" t="s">
        <v>12</v>
      </c>
      <c r="P28" s="225"/>
      <c r="Q28" s="225"/>
      <c r="R28" s="225"/>
      <c r="S28" s="226" t="str">
        <f>IF(VLOOKUP($AY$2,Data,38,FALSE)=0,"-",VLOOKUP($AY$2,Data,38,FALSE))</f>
        <v>-</v>
      </c>
      <c r="T28" s="226"/>
      <c r="U28" s="226"/>
      <c r="V28" s="226"/>
      <c r="W28" s="226"/>
      <c r="X28" s="226"/>
      <c r="Y28" s="226"/>
      <c r="Z28" s="226"/>
      <c r="AA28" s="226"/>
      <c r="AB28" s="222" t="s">
        <v>55</v>
      </c>
      <c r="AC28" s="222"/>
      <c r="AD28" s="222"/>
      <c r="AE28" s="223"/>
      <c r="AF28" s="224" t="s">
        <v>13</v>
      </c>
      <c r="AG28" s="225"/>
      <c r="AH28" s="225"/>
      <c r="AI28" s="225"/>
      <c r="AJ28" s="226" t="str">
        <f>IF(VLOOKUP($AY$2,Data,35,FALSE)=0,"-",VLOOKUP($AY$2,Data,35,FALSE))</f>
        <v>-</v>
      </c>
      <c r="AK28" s="226"/>
      <c r="AL28" s="226"/>
      <c r="AM28" s="226"/>
      <c r="AN28" s="226"/>
      <c r="AO28" s="226"/>
      <c r="AP28" s="226"/>
      <c r="AQ28" s="226"/>
      <c r="AR28" s="226"/>
      <c r="AS28" s="222" t="s">
        <v>56</v>
      </c>
      <c r="AT28" s="222"/>
      <c r="AU28" s="222"/>
      <c r="AV28" s="223"/>
    </row>
    <row r="29" spans="2:48" ht="24.75" customHeight="1">
      <c r="B29" s="219" t="s">
        <v>15</v>
      </c>
      <c r="C29" s="220"/>
      <c r="D29" s="220"/>
      <c r="E29" s="220"/>
      <c r="F29" s="220"/>
      <c r="G29" s="220"/>
      <c r="H29" s="220"/>
      <c r="I29" s="220"/>
      <c r="J29" s="220"/>
      <c r="K29" s="220"/>
      <c r="L29" s="220"/>
      <c r="M29" s="220"/>
      <c r="N29" s="221"/>
      <c r="O29" s="224" t="s">
        <v>12</v>
      </c>
      <c r="P29" s="225"/>
      <c r="Q29" s="225"/>
      <c r="R29" s="225"/>
      <c r="S29" s="226" t="str">
        <f>IF(VLOOKUP($AY$2,Data,39,FALSE)=0,"-",VLOOKUP($AY$2,Data,39,FALSE))</f>
        <v>-</v>
      </c>
      <c r="T29" s="226"/>
      <c r="U29" s="226"/>
      <c r="V29" s="226"/>
      <c r="W29" s="226"/>
      <c r="X29" s="226"/>
      <c r="Y29" s="226"/>
      <c r="Z29" s="226"/>
      <c r="AA29" s="226"/>
      <c r="AB29" s="222" t="s">
        <v>51</v>
      </c>
      <c r="AC29" s="222"/>
      <c r="AD29" s="222"/>
      <c r="AE29" s="223"/>
      <c r="AF29" s="224" t="s">
        <v>13</v>
      </c>
      <c r="AG29" s="225"/>
      <c r="AH29" s="225"/>
      <c r="AI29" s="225"/>
      <c r="AJ29" s="226" t="str">
        <f>IF(VLOOKUP($AY$2,Data,36,FALSE)=0,"-",VLOOKUP($AY$2,Data,36,FALSE))</f>
        <v>-</v>
      </c>
      <c r="AK29" s="226"/>
      <c r="AL29" s="226"/>
      <c r="AM29" s="226"/>
      <c r="AN29" s="226"/>
      <c r="AO29" s="226"/>
      <c r="AP29" s="226"/>
      <c r="AQ29" s="226"/>
      <c r="AR29" s="226"/>
      <c r="AS29" s="222" t="s">
        <v>52</v>
      </c>
      <c r="AT29" s="222"/>
      <c r="AU29" s="222"/>
      <c r="AV29" s="223"/>
    </row>
    <row r="30" spans="2:48" ht="24.75" customHeight="1">
      <c r="B30" s="202" t="s">
        <v>18</v>
      </c>
      <c r="C30" s="203"/>
      <c r="D30" s="203"/>
      <c r="E30" s="203"/>
      <c r="F30" s="203"/>
      <c r="G30" s="203"/>
      <c r="H30" s="203"/>
      <c r="I30" s="203"/>
      <c r="J30" s="203"/>
      <c r="K30" s="203"/>
      <c r="L30" s="203"/>
      <c r="M30" s="203"/>
      <c r="N30" s="204"/>
      <c r="O30" s="205" t="s">
        <v>12</v>
      </c>
      <c r="P30" s="206"/>
      <c r="Q30" s="206"/>
      <c r="R30" s="206"/>
      <c r="S30" s="257" t="str">
        <f>IF(VLOOKUP($AY$2,Data,40,FALSE)=0,"-",VLOOKUP($AY$2,Data,40,FALSE))</f>
        <v>-</v>
      </c>
      <c r="T30" s="257"/>
      <c r="U30" s="257"/>
      <c r="V30" s="257"/>
      <c r="W30" s="257"/>
      <c r="X30" s="257"/>
      <c r="Y30" s="257"/>
      <c r="Z30" s="257"/>
      <c r="AA30" s="257"/>
      <c r="AB30" s="208" t="s">
        <v>51</v>
      </c>
      <c r="AC30" s="208"/>
      <c r="AD30" s="208"/>
      <c r="AE30" s="209"/>
      <c r="AF30" s="205" t="s">
        <v>13</v>
      </c>
      <c r="AG30" s="206"/>
      <c r="AH30" s="206"/>
      <c r="AI30" s="206"/>
      <c r="AJ30" s="257" t="str">
        <f>IF(VLOOKUP($AY$2,Data,37,FALSE)=0,"-",VLOOKUP($AY$2,Data,37,FALSE))</f>
        <v>-</v>
      </c>
      <c r="AK30" s="257"/>
      <c r="AL30" s="257"/>
      <c r="AM30" s="257"/>
      <c r="AN30" s="257"/>
      <c r="AO30" s="257"/>
      <c r="AP30" s="257"/>
      <c r="AQ30" s="257"/>
      <c r="AR30" s="257"/>
      <c r="AS30" s="208" t="s">
        <v>52</v>
      </c>
      <c r="AT30" s="208"/>
      <c r="AU30" s="208"/>
      <c r="AV30" s="209"/>
    </row>
    <row r="31" spans="2:48" ht="33.75" customHeight="1">
      <c r="B31" s="202" t="s">
        <v>16</v>
      </c>
      <c r="C31" s="203"/>
      <c r="D31" s="203"/>
      <c r="E31" s="203"/>
      <c r="F31" s="203"/>
      <c r="G31" s="203"/>
      <c r="H31" s="203"/>
      <c r="I31" s="203"/>
      <c r="J31" s="203"/>
      <c r="K31" s="203"/>
      <c r="L31" s="203"/>
      <c r="M31" s="203"/>
      <c r="N31" s="204"/>
      <c r="O31" s="318" t="str">
        <f>IF(VLOOKUP($AY$2,Data,41,FALSE)=0,"-",VLOOKUP($AY$2,Data,41,FALSE))</f>
        <v>-</v>
      </c>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20"/>
    </row>
    <row r="32" spans="2:48" ht="21.75" customHeight="1">
      <c r="B32" s="219" t="s">
        <v>8</v>
      </c>
      <c r="C32" s="220"/>
      <c r="D32" s="220"/>
      <c r="E32" s="220"/>
      <c r="F32" s="220"/>
      <c r="G32" s="220"/>
      <c r="H32" s="220"/>
      <c r="I32" s="220"/>
      <c r="J32" s="220"/>
      <c r="K32" s="220"/>
      <c r="L32" s="220"/>
      <c r="M32" s="220"/>
      <c r="N32" s="221"/>
      <c r="O32" s="318" t="str">
        <f>IF(VLOOKUP($AY$2,Data,42,FALSE)=0,"-",VLOOKUP($AY$2,Data,42,FALSE))</f>
        <v>-</v>
      </c>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20"/>
    </row>
    <row r="33" spans="2:48" ht="18.600000000000001" customHeight="1">
      <c r="B33" s="173" t="s">
        <v>2</v>
      </c>
      <c r="C33" s="211"/>
      <c r="D33" s="211"/>
      <c r="E33" s="211"/>
      <c r="F33" s="211"/>
      <c r="G33" s="211"/>
      <c r="H33" s="211"/>
      <c r="I33" s="211"/>
      <c r="J33" s="211"/>
      <c r="K33" s="211"/>
      <c r="L33" s="211"/>
      <c r="M33" s="211"/>
      <c r="N33" s="212"/>
      <c r="O33" s="179" t="s">
        <v>46</v>
      </c>
      <c r="P33" s="180"/>
      <c r="Q33" s="180"/>
      <c r="R33" s="180"/>
      <c r="S33" s="180"/>
      <c r="T33" s="180"/>
      <c r="U33" s="180"/>
      <c r="V33" s="181"/>
      <c r="W33" s="327">
        <f>VLOOKUP($AY$2,Data,43,FALSE)</f>
        <v>0</v>
      </c>
      <c r="X33" s="328"/>
      <c r="Y33" s="328"/>
      <c r="Z33" s="328"/>
      <c r="AA33" s="328"/>
      <c r="AB33" s="328"/>
      <c r="AC33" s="328"/>
      <c r="AD33" s="328"/>
      <c r="AE33" s="329"/>
      <c r="AF33" s="182" t="s">
        <v>47</v>
      </c>
      <c r="AG33" s="180"/>
      <c r="AH33" s="180"/>
      <c r="AI33" s="180"/>
      <c r="AJ33" s="180"/>
      <c r="AK33" s="180"/>
      <c r="AL33" s="180"/>
      <c r="AM33" s="181"/>
      <c r="AN33" s="327">
        <f>VLOOKUP($AY$2,Data,44,FALSE)</f>
        <v>0</v>
      </c>
      <c r="AO33" s="328"/>
      <c r="AP33" s="328"/>
      <c r="AQ33" s="328"/>
      <c r="AR33" s="328"/>
      <c r="AS33" s="328"/>
      <c r="AT33" s="328"/>
      <c r="AU33" s="328"/>
      <c r="AV33" s="330"/>
    </row>
    <row r="34" spans="2:48" ht="18.600000000000001" customHeight="1">
      <c r="B34" s="213"/>
      <c r="C34" s="214"/>
      <c r="D34" s="214"/>
      <c r="E34" s="214"/>
      <c r="F34" s="214"/>
      <c r="G34" s="214"/>
      <c r="H34" s="214"/>
      <c r="I34" s="214"/>
      <c r="J34" s="214"/>
      <c r="K34" s="214"/>
      <c r="L34" s="214"/>
      <c r="M34" s="214"/>
      <c r="N34" s="215"/>
      <c r="O34" s="183" t="s">
        <v>0</v>
      </c>
      <c r="P34" s="184"/>
      <c r="Q34" s="184"/>
      <c r="R34" s="184"/>
      <c r="S34" s="184"/>
      <c r="T34" s="184"/>
      <c r="U34" s="184"/>
      <c r="V34" s="185"/>
      <c r="W34" s="321">
        <f>VLOOKUP($AY$2,Data,45,FALSE)</f>
        <v>0</v>
      </c>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3"/>
    </row>
    <row r="35" spans="2:48" ht="18.600000000000001" customHeight="1">
      <c r="B35" s="173" t="s">
        <v>3</v>
      </c>
      <c r="C35" s="174"/>
      <c r="D35" s="174"/>
      <c r="E35" s="174"/>
      <c r="F35" s="174"/>
      <c r="G35" s="174"/>
      <c r="H35" s="174"/>
      <c r="I35" s="174"/>
      <c r="J35" s="174"/>
      <c r="K35" s="174"/>
      <c r="L35" s="174"/>
      <c r="M35" s="174"/>
      <c r="N35" s="175"/>
      <c r="O35" s="179" t="s">
        <v>46</v>
      </c>
      <c r="P35" s="180"/>
      <c r="Q35" s="180"/>
      <c r="R35" s="180"/>
      <c r="S35" s="180"/>
      <c r="T35" s="180"/>
      <c r="U35" s="180"/>
      <c r="V35" s="181"/>
      <c r="W35" s="327" t="str">
        <f>VLOOKUP($AY$2,Data,46,FALSE)</f>
        <v>-</v>
      </c>
      <c r="X35" s="328"/>
      <c r="Y35" s="328"/>
      <c r="Z35" s="328"/>
      <c r="AA35" s="328"/>
      <c r="AB35" s="328"/>
      <c r="AC35" s="328"/>
      <c r="AD35" s="328"/>
      <c r="AE35" s="329"/>
      <c r="AF35" s="182" t="s">
        <v>47</v>
      </c>
      <c r="AG35" s="180"/>
      <c r="AH35" s="180"/>
      <c r="AI35" s="180"/>
      <c r="AJ35" s="180"/>
      <c r="AK35" s="180"/>
      <c r="AL35" s="180"/>
      <c r="AM35" s="181"/>
      <c r="AN35" s="327" t="str">
        <f>VLOOKUP($AY$2,Data,47,FALSE)</f>
        <v>（選択して下さい）</v>
      </c>
      <c r="AO35" s="328"/>
      <c r="AP35" s="328"/>
      <c r="AQ35" s="328"/>
      <c r="AR35" s="328"/>
      <c r="AS35" s="328"/>
      <c r="AT35" s="328"/>
      <c r="AU35" s="328"/>
      <c r="AV35" s="330"/>
    </row>
    <row r="36" spans="2:48" ht="18.600000000000001" customHeight="1">
      <c r="B36" s="176"/>
      <c r="C36" s="177"/>
      <c r="D36" s="177"/>
      <c r="E36" s="177"/>
      <c r="F36" s="177"/>
      <c r="G36" s="177"/>
      <c r="H36" s="177"/>
      <c r="I36" s="177"/>
      <c r="J36" s="177"/>
      <c r="K36" s="177"/>
      <c r="L36" s="177"/>
      <c r="M36" s="177"/>
      <c r="N36" s="178"/>
      <c r="O36" s="183" t="s">
        <v>0</v>
      </c>
      <c r="P36" s="184"/>
      <c r="Q36" s="184"/>
      <c r="R36" s="184"/>
      <c r="S36" s="184"/>
      <c r="T36" s="184"/>
      <c r="U36" s="184"/>
      <c r="V36" s="185"/>
      <c r="W36" s="321">
        <f>VLOOKUP($AY$2,Data,48,FALSE)</f>
        <v>0</v>
      </c>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3"/>
    </row>
    <row r="37" spans="2:48" ht="18.600000000000001" customHeight="1">
      <c r="B37" s="189" t="s">
        <v>1</v>
      </c>
      <c r="C37" s="174"/>
      <c r="D37" s="174"/>
      <c r="E37" s="174"/>
      <c r="F37" s="174"/>
      <c r="G37" s="174"/>
      <c r="H37" s="174"/>
      <c r="I37" s="174"/>
      <c r="J37" s="174"/>
      <c r="K37" s="174"/>
      <c r="L37" s="174"/>
      <c r="M37" s="174"/>
      <c r="N37" s="175"/>
      <c r="O37" s="324">
        <f>VLOOKUP($AY$2,Data,49,FALSE)</f>
        <v>0</v>
      </c>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6"/>
    </row>
    <row r="38" spans="2:48" ht="18.600000000000001" customHeight="1">
      <c r="B38" s="190"/>
      <c r="C38" s="191"/>
      <c r="D38" s="191"/>
      <c r="E38" s="191"/>
      <c r="F38" s="191"/>
      <c r="G38" s="191"/>
      <c r="H38" s="191"/>
      <c r="I38" s="191"/>
      <c r="J38" s="191"/>
      <c r="K38" s="191"/>
      <c r="L38" s="191"/>
      <c r="M38" s="191"/>
      <c r="N38" s="192"/>
      <c r="O38" s="196"/>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8"/>
    </row>
    <row r="39" spans="2:48" ht="18.600000000000001" customHeight="1">
      <c r="B39" s="190"/>
      <c r="C39" s="191"/>
      <c r="D39" s="191"/>
      <c r="E39" s="191"/>
      <c r="F39" s="191"/>
      <c r="G39" s="191"/>
      <c r="H39" s="191"/>
      <c r="I39" s="191"/>
      <c r="J39" s="191"/>
      <c r="K39" s="191"/>
      <c r="L39" s="191"/>
      <c r="M39" s="191"/>
      <c r="N39" s="192"/>
      <c r="O39" s="199"/>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1"/>
    </row>
    <row r="40" spans="2:48" ht="18.600000000000001" customHeight="1">
      <c r="B40" s="190"/>
      <c r="C40" s="191"/>
      <c r="D40" s="191"/>
      <c r="E40" s="191"/>
      <c r="F40" s="191"/>
      <c r="G40" s="191"/>
      <c r="H40" s="191"/>
      <c r="I40" s="191"/>
      <c r="J40" s="191"/>
      <c r="K40" s="191"/>
      <c r="L40" s="191"/>
      <c r="M40" s="191"/>
      <c r="N40" s="192"/>
      <c r="O40" s="199"/>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1"/>
    </row>
    <row r="41" spans="2:48" ht="18.600000000000001" customHeight="1">
      <c r="B41" s="190"/>
      <c r="C41" s="191"/>
      <c r="D41" s="191"/>
      <c r="E41" s="191"/>
      <c r="F41" s="191"/>
      <c r="G41" s="191"/>
      <c r="H41" s="191"/>
      <c r="I41" s="191"/>
      <c r="J41" s="191"/>
      <c r="K41" s="191"/>
      <c r="L41" s="191"/>
      <c r="M41" s="191"/>
      <c r="N41" s="192"/>
      <c r="O41" s="168"/>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70"/>
    </row>
    <row r="42" spans="2:48" ht="18.600000000000001" customHeight="1">
      <c r="B42" s="171" t="s">
        <v>20</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row>
    <row r="43" spans="2:48" ht="18.600000000000001" customHeight="1">
      <c r="B43" s="172" t="s">
        <v>71</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row>
  </sheetData>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B25:AE25"/>
    <mergeCell ref="AS21:AV21"/>
    <mergeCell ref="AJ21:AR21"/>
    <mergeCell ref="AJ24:AR24"/>
    <mergeCell ref="AF21:AI21"/>
    <mergeCell ref="AJ25:AR25"/>
    <mergeCell ref="AS26:AV26"/>
    <mergeCell ref="AS25:AV25"/>
    <mergeCell ref="AS24:AV24"/>
    <mergeCell ref="AF24:AI24"/>
    <mergeCell ref="AF25:AI25"/>
    <mergeCell ref="B32:N32"/>
    <mergeCell ref="O32:AV32"/>
    <mergeCell ref="AB30:AE30"/>
    <mergeCell ref="AJ29:AR29"/>
    <mergeCell ref="AF30:AI30"/>
    <mergeCell ref="AJ30:AR30"/>
    <mergeCell ref="AF27:AI27"/>
    <mergeCell ref="S28:AA28"/>
    <mergeCell ref="AJ28:AR28"/>
    <mergeCell ref="AF28:AI28"/>
    <mergeCell ref="B43:AV43"/>
    <mergeCell ref="W34:AV34"/>
    <mergeCell ref="B33:N34"/>
    <mergeCell ref="B42:AV42"/>
    <mergeCell ref="B35:N36"/>
    <mergeCell ref="W36:AV36"/>
    <mergeCell ref="O37:AV37"/>
    <mergeCell ref="O38:AV38"/>
    <mergeCell ref="O34:V34"/>
    <mergeCell ref="O35:V35"/>
    <mergeCell ref="AF35:AM35"/>
    <mergeCell ref="O39:AV39"/>
    <mergeCell ref="O36:V36"/>
    <mergeCell ref="O33:V33"/>
    <mergeCell ref="W33:AE33"/>
    <mergeCell ref="AN33:AV33"/>
    <mergeCell ref="W35:AE35"/>
    <mergeCell ref="AN35:AV35"/>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AF26:AI26"/>
    <mergeCell ref="O24:R24"/>
    <mergeCell ref="O25:R25"/>
    <mergeCell ref="O27:R27"/>
    <mergeCell ref="AJ27:AR27"/>
    <mergeCell ref="O28:R28"/>
    <mergeCell ref="AB27:AE27"/>
    <mergeCell ref="AB28:AE28"/>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13:AV14"/>
    <mergeCell ref="AB15:AE15"/>
    <mergeCell ref="H15:N15"/>
    <mergeCell ref="AS15:AV15"/>
    <mergeCell ref="S15:AA15"/>
    <mergeCell ref="O15:R15"/>
    <mergeCell ref="AJ15:AR15"/>
    <mergeCell ref="AS16:AV16"/>
    <mergeCell ref="O6:AV6"/>
    <mergeCell ref="AF23:AI23"/>
    <mergeCell ref="AB22:AE22"/>
    <mergeCell ref="AJ18:AR18"/>
    <mergeCell ref="AF19:AI19"/>
    <mergeCell ref="AS18:AV18"/>
    <mergeCell ref="AJ20:AR20"/>
    <mergeCell ref="AJ19:AR19"/>
    <mergeCell ref="AS19:AV19"/>
    <mergeCell ref="AS20:AV20"/>
    <mergeCell ref="AF20:AI20"/>
    <mergeCell ref="B21:G23"/>
    <mergeCell ref="O23:R23"/>
    <mergeCell ref="S23:AA23"/>
    <mergeCell ref="O26:R26"/>
    <mergeCell ref="S26:AA26"/>
    <mergeCell ref="H23:N23"/>
    <mergeCell ref="H26:N26"/>
    <mergeCell ref="S24:AA24"/>
    <mergeCell ref="H22:N22"/>
    <mergeCell ref="H24:N24"/>
    <mergeCell ref="O22:R22"/>
    <mergeCell ref="S22:AA22"/>
    <mergeCell ref="O21:R21"/>
    <mergeCell ref="S25:AA25"/>
    <mergeCell ref="AK17:AQ17"/>
    <mergeCell ref="AF33:AM33"/>
    <mergeCell ref="S30:AA30"/>
    <mergeCell ref="AJ26:AR26"/>
    <mergeCell ref="AJ23:AR23"/>
    <mergeCell ref="AF29:AI29"/>
    <mergeCell ref="AS28:AV28"/>
    <mergeCell ref="O18:R18"/>
    <mergeCell ref="AB16:AE16"/>
    <mergeCell ref="O29:R29"/>
    <mergeCell ref="O30:R30"/>
    <mergeCell ref="AB20:AE20"/>
    <mergeCell ref="AB21:AE21"/>
    <mergeCell ref="S27:AA27"/>
    <mergeCell ref="AB24:AE24"/>
    <mergeCell ref="S29:AA29"/>
    <mergeCell ref="AB26:AE26"/>
    <mergeCell ref="O20:R20"/>
    <mergeCell ref="AS22:AV22"/>
    <mergeCell ref="AS27:AV27"/>
    <mergeCell ref="AJ22:AR22"/>
    <mergeCell ref="AB23:AE23"/>
    <mergeCell ref="AS23:AV23"/>
    <mergeCell ref="AF22:AI22"/>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282" t="s">
        <v>40</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X2" s="13" t="s">
        <v>65</v>
      </c>
      <c r="AY2" s="14">
        <v>10</v>
      </c>
    </row>
    <row r="3" spans="2:51" ht="9.75" customHeight="1">
      <c r="AS3" s="3"/>
      <c r="AT3" s="3"/>
      <c r="AU3" s="3"/>
      <c r="AV3" s="2"/>
    </row>
    <row r="4" spans="2:51" ht="15.75" customHeight="1">
      <c r="B4" s="284" t="s">
        <v>137</v>
      </c>
      <c r="C4" s="285"/>
      <c r="D4" s="285"/>
      <c r="E4" s="285"/>
      <c r="F4" s="285"/>
      <c r="G4" s="285"/>
      <c r="H4" s="285"/>
      <c r="I4" s="285"/>
      <c r="J4" s="285"/>
      <c r="K4" s="285"/>
      <c r="L4" s="285"/>
      <c r="M4" s="285"/>
      <c r="N4" s="286"/>
      <c r="O4" s="284">
        <f>VLOOKUP($AY$2,Data,3,FALSE)</f>
        <v>0</v>
      </c>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6"/>
    </row>
    <row r="5" spans="2:51" ht="15.75" customHeight="1">
      <c r="B5" s="287"/>
      <c r="C5" s="288"/>
      <c r="D5" s="288"/>
      <c r="E5" s="288"/>
      <c r="F5" s="288"/>
      <c r="G5" s="288"/>
      <c r="H5" s="288"/>
      <c r="I5" s="288"/>
      <c r="J5" s="288"/>
      <c r="K5" s="288"/>
      <c r="L5" s="288"/>
      <c r="M5" s="288"/>
      <c r="N5" s="289"/>
      <c r="O5" s="287"/>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9"/>
    </row>
    <row r="6" spans="2:51" ht="23.25" customHeight="1">
      <c r="B6" s="296" t="s">
        <v>29</v>
      </c>
      <c r="C6" s="297"/>
      <c r="D6" s="297"/>
      <c r="E6" s="297"/>
      <c r="F6" s="297"/>
      <c r="G6" s="297"/>
      <c r="H6" s="297"/>
      <c r="I6" s="297"/>
      <c r="J6" s="297"/>
      <c r="K6" s="297"/>
      <c r="L6" s="297"/>
      <c r="M6" s="297"/>
      <c r="N6" s="298"/>
      <c r="O6" s="315">
        <f>VLOOKUP($AY$2,Data,4,FALSE)</f>
        <v>0</v>
      </c>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7"/>
    </row>
    <row r="7" spans="2:51" ht="18.600000000000001" customHeight="1">
      <c r="B7" s="173" t="s">
        <v>41</v>
      </c>
      <c r="C7" s="174"/>
      <c r="D7" s="174"/>
      <c r="E7" s="174"/>
      <c r="F7" s="174"/>
      <c r="G7" s="174"/>
      <c r="H7" s="174"/>
      <c r="I7" s="174"/>
      <c r="J7" s="174"/>
      <c r="K7" s="174"/>
      <c r="L7" s="174"/>
      <c r="M7" s="174"/>
      <c r="N7" s="175"/>
      <c r="O7" s="284" t="str">
        <f>VLOOKUP($AY$2,Data,5,FALSE)&amp;VLOOKUP($AY$2,Data,6,FALSE)</f>
        <v/>
      </c>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6"/>
    </row>
    <row r="8" spans="2:51" ht="18.600000000000001" customHeight="1">
      <c r="B8" s="176"/>
      <c r="C8" s="177"/>
      <c r="D8" s="177"/>
      <c r="E8" s="177"/>
      <c r="F8" s="177"/>
      <c r="G8" s="177"/>
      <c r="H8" s="177"/>
      <c r="I8" s="177"/>
      <c r="J8" s="177"/>
      <c r="K8" s="177"/>
      <c r="L8" s="177"/>
      <c r="M8" s="177"/>
      <c r="N8" s="178"/>
      <c r="O8" s="287"/>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9"/>
    </row>
    <row r="9" spans="2:51" ht="17.25" customHeight="1">
      <c r="B9" s="173" t="s">
        <v>30</v>
      </c>
      <c r="C9" s="174"/>
      <c r="D9" s="174"/>
      <c r="E9" s="174"/>
      <c r="F9" s="174"/>
      <c r="G9" s="174"/>
      <c r="H9" s="174"/>
      <c r="I9" s="174"/>
      <c r="J9" s="174"/>
      <c r="K9" s="174"/>
      <c r="L9" s="174"/>
      <c r="M9" s="174"/>
      <c r="N9" s="175"/>
      <c r="O9" s="284">
        <f>VLOOKUP($AY$2,Data,7,FALSE)</f>
        <v>0</v>
      </c>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6"/>
    </row>
    <row r="10" spans="2:51" ht="17.25" customHeight="1">
      <c r="B10" s="176"/>
      <c r="C10" s="177"/>
      <c r="D10" s="177"/>
      <c r="E10" s="177"/>
      <c r="F10" s="177"/>
      <c r="G10" s="177"/>
      <c r="H10" s="177"/>
      <c r="I10" s="177"/>
      <c r="J10" s="177"/>
      <c r="K10" s="177"/>
      <c r="L10" s="177"/>
      <c r="M10" s="177"/>
      <c r="N10" s="178"/>
      <c r="O10" s="287"/>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9"/>
    </row>
    <row r="11" spans="2:51" ht="15.75" customHeight="1">
      <c r="B11" s="189" t="s">
        <v>138</v>
      </c>
      <c r="C11" s="174"/>
      <c r="D11" s="174"/>
      <c r="E11" s="174"/>
      <c r="F11" s="174"/>
      <c r="G11" s="174"/>
      <c r="H11" s="174"/>
      <c r="I11" s="174"/>
      <c r="J11" s="174"/>
      <c r="K11" s="174"/>
      <c r="L11" s="174"/>
      <c r="M11" s="174"/>
      <c r="N11" s="175"/>
      <c r="O11" s="331">
        <f>VLOOKUP($AY$2,Data,8,FALSE)</f>
        <v>0</v>
      </c>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3"/>
    </row>
    <row r="12" spans="2:51" ht="15.75" customHeight="1">
      <c r="B12" s="176"/>
      <c r="C12" s="177"/>
      <c r="D12" s="177"/>
      <c r="E12" s="177"/>
      <c r="F12" s="177"/>
      <c r="G12" s="177"/>
      <c r="H12" s="177"/>
      <c r="I12" s="177"/>
      <c r="J12" s="177"/>
      <c r="K12" s="177"/>
      <c r="L12" s="177"/>
      <c r="M12" s="177"/>
      <c r="N12" s="178"/>
      <c r="O12" s="334"/>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6"/>
    </row>
    <row r="13" spans="2:51" ht="18.600000000000001" customHeight="1">
      <c r="B13" s="308" t="s">
        <v>141</v>
      </c>
      <c r="C13" s="309"/>
      <c r="D13" s="309"/>
      <c r="E13" s="309"/>
      <c r="F13" s="309"/>
      <c r="G13" s="309"/>
      <c r="H13" s="309"/>
      <c r="I13" s="309"/>
      <c r="J13" s="309"/>
      <c r="K13" s="309"/>
      <c r="L13" s="309"/>
      <c r="M13" s="309"/>
      <c r="N13" s="310"/>
      <c r="O13" s="268">
        <f>VLOOKUP($AY$2,Data,2,FALSE)</f>
        <v>0</v>
      </c>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70"/>
    </row>
    <row r="14" spans="2:51" ht="18.600000000000001" customHeight="1">
      <c r="B14" s="311"/>
      <c r="C14" s="312"/>
      <c r="D14" s="312"/>
      <c r="E14" s="312"/>
      <c r="F14" s="312"/>
      <c r="G14" s="312"/>
      <c r="H14" s="312"/>
      <c r="I14" s="312"/>
      <c r="J14" s="312"/>
      <c r="K14" s="312"/>
      <c r="L14" s="312"/>
      <c r="M14" s="312"/>
      <c r="N14" s="313"/>
      <c r="O14" s="271"/>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3"/>
    </row>
    <row r="15" spans="2:51" ht="24.75" customHeight="1">
      <c r="B15" s="173" t="s">
        <v>9</v>
      </c>
      <c r="C15" s="174"/>
      <c r="D15" s="174"/>
      <c r="E15" s="174"/>
      <c r="F15" s="174"/>
      <c r="G15" s="304"/>
      <c r="H15" s="253" t="s">
        <v>4</v>
      </c>
      <c r="I15" s="254"/>
      <c r="J15" s="254"/>
      <c r="K15" s="254"/>
      <c r="L15" s="254"/>
      <c r="M15" s="254"/>
      <c r="N15" s="255"/>
      <c r="O15" s="205" t="s">
        <v>12</v>
      </c>
      <c r="P15" s="206"/>
      <c r="Q15" s="206"/>
      <c r="R15" s="206"/>
      <c r="S15" s="274" t="str">
        <f>IF(VLOOKUP($AY$2,Data,10,FALSE)=0,"-",VLOOKUP($AY$2,Data,10,FALSE))</f>
        <v>-</v>
      </c>
      <c r="T15" s="274"/>
      <c r="U15" s="274"/>
      <c r="V15" s="274"/>
      <c r="W15" s="274"/>
      <c r="X15" s="274"/>
      <c r="Y15" s="274"/>
      <c r="Z15" s="274"/>
      <c r="AA15" s="274"/>
      <c r="AB15" s="274"/>
      <c r="AC15" s="274"/>
      <c r="AD15" s="274"/>
      <c r="AE15" s="275"/>
      <c r="AF15" s="205" t="s">
        <v>13</v>
      </c>
      <c r="AG15" s="206"/>
      <c r="AH15" s="206"/>
      <c r="AI15" s="206"/>
      <c r="AJ15" s="274" t="str">
        <f>IF(VLOOKUP($AY$2,Data,9,FALSE)=0,"-",VLOOKUP($AY$2,Data,9,FALSE))</f>
        <v>-</v>
      </c>
      <c r="AK15" s="274"/>
      <c r="AL15" s="274"/>
      <c r="AM15" s="274"/>
      <c r="AN15" s="274"/>
      <c r="AO15" s="274"/>
      <c r="AP15" s="274"/>
      <c r="AQ15" s="274"/>
      <c r="AR15" s="274"/>
      <c r="AS15" s="274"/>
      <c r="AT15" s="274"/>
      <c r="AU15" s="274"/>
      <c r="AV15" s="275"/>
    </row>
    <row r="16" spans="2:51" ht="24.75" customHeight="1">
      <c r="B16" s="190"/>
      <c r="C16" s="191"/>
      <c r="D16" s="191"/>
      <c r="E16" s="191"/>
      <c r="F16" s="191"/>
      <c r="G16" s="305"/>
      <c r="H16" s="227" t="s">
        <v>5</v>
      </c>
      <c r="I16" s="228"/>
      <c r="J16" s="228"/>
      <c r="K16" s="228"/>
      <c r="L16" s="228"/>
      <c r="M16" s="228"/>
      <c r="N16" s="229"/>
      <c r="O16" s="230" t="s">
        <v>12</v>
      </c>
      <c r="P16" s="231"/>
      <c r="Q16" s="231"/>
      <c r="R16" s="231"/>
      <c r="S16" s="232" t="str">
        <f>IF(VLOOKUP($AY$2,Data,16,FALSE)=0,"-",VLOOKUP($AY$2,Data,16,FALSE))</f>
        <v>-</v>
      </c>
      <c r="T16" s="232"/>
      <c r="U16" s="232"/>
      <c r="V16" s="232"/>
      <c r="W16" s="232"/>
      <c r="X16" s="232"/>
      <c r="Y16" s="232"/>
      <c r="Z16" s="232"/>
      <c r="AA16" s="232"/>
      <c r="AB16" s="233" t="s">
        <v>51</v>
      </c>
      <c r="AC16" s="233"/>
      <c r="AD16" s="233"/>
      <c r="AE16" s="234"/>
      <c r="AF16" s="230" t="s">
        <v>13</v>
      </c>
      <c r="AG16" s="231"/>
      <c r="AH16" s="231"/>
      <c r="AI16" s="231"/>
      <c r="AJ16" s="232" t="str">
        <f>IF(VLOOKUP($AY$2,Data,11,FALSE)=0,"-",VLOOKUP($AY$2,Data,11,FALSE))</f>
        <v>（選択して下さい）</v>
      </c>
      <c r="AK16" s="232"/>
      <c r="AL16" s="232"/>
      <c r="AM16" s="232"/>
      <c r="AN16" s="232"/>
      <c r="AO16" s="232"/>
      <c r="AP16" s="232"/>
      <c r="AQ16" s="232"/>
      <c r="AR16" s="232"/>
      <c r="AS16" s="233" t="s">
        <v>52</v>
      </c>
      <c r="AT16" s="233"/>
      <c r="AU16" s="233"/>
      <c r="AV16" s="234"/>
    </row>
    <row r="17" spans="2:48" ht="24.75" customHeight="1">
      <c r="B17" s="190"/>
      <c r="C17" s="191"/>
      <c r="D17" s="191"/>
      <c r="E17" s="191"/>
      <c r="F17" s="191"/>
      <c r="G17" s="305"/>
      <c r="H17" s="299" t="s">
        <v>19</v>
      </c>
      <c r="I17" s="300"/>
      <c r="J17" s="300"/>
      <c r="K17" s="300"/>
      <c r="L17" s="300"/>
      <c r="M17" s="300"/>
      <c r="N17" s="301"/>
      <c r="O17" s="262" t="s">
        <v>12</v>
      </c>
      <c r="P17" s="263"/>
      <c r="Q17" s="263"/>
      <c r="R17" s="263"/>
      <c r="S17" s="15" t="s">
        <v>67</v>
      </c>
      <c r="T17" s="314" t="str">
        <f>IF(VLOOKUP($AY$2,Data,17,FALSE)=0,"-",VLOOKUP($AY$2,Data,17,FALSE))</f>
        <v>-</v>
      </c>
      <c r="U17" s="314"/>
      <c r="V17" s="314"/>
      <c r="W17" s="314"/>
      <c r="X17" s="314"/>
      <c r="Y17" s="314"/>
      <c r="Z17" s="314"/>
      <c r="AA17" s="15" t="s">
        <v>68</v>
      </c>
      <c r="AB17" s="233" t="s">
        <v>51</v>
      </c>
      <c r="AC17" s="233"/>
      <c r="AD17" s="233"/>
      <c r="AE17" s="234"/>
      <c r="AF17" s="262" t="s">
        <v>13</v>
      </c>
      <c r="AG17" s="263"/>
      <c r="AH17" s="263"/>
      <c r="AI17" s="263"/>
      <c r="AJ17" s="15" t="s">
        <v>69</v>
      </c>
      <c r="AK17" s="314" t="str">
        <f>IF(VLOOKUP($AY$2,Data,12,FALSE)=0,"-",VLOOKUP($AY$2,Data,12,FALSE))</f>
        <v>-</v>
      </c>
      <c r="AL17" s="314"/>
      <c r="AM17" s="314"/>
      <c r="AN17" s="314"/>
      <c r="AO17" s="314"/>
      <c r="AP17" s="314"/>
      <c r="AQ17" s="314"/>
      <c r="AR17" s="15" t="s">
        <v>70</v>
      </c>
      <c r="AS17" s="233" t="s">
        <v>52</v>
      </c>
      <c r="AT17" s="233"/>
      <c r="AU17" s="233"/>
      <c r="AV17" s="234"/>
    </row>
    <row r="18" spans="2:48" ht="24.75" customHeight="1">
      <c r="B18" s="190"/>
      <c r="C18" s="191"/>
      <c r="D18" s="191"/>
      <c r="E18" s="191"/>
      <c r="F18" s="191"/>
      <c r="G18" s="305"/>
      <c r="H18" s="265" t="s">
        <v>6</v>
      </c>
      <c r="I18" s="266"/>
      <c r="J18" s="266"/>
      <c r="K18" s="266"/>
      <c r="L18" s="266"/>
      <c r="M18" s="266"/>
      <c r="N18" s="267"/>
      <c r="O18" s="262" t="s">
        <v>12</v>
      </c>
      <c r="P18" s="263"/>
      <c r="Q18" s="263"/>
      <c r="R18" s="263"/>
      <c r="S18" s="314" t="str">
        <f>IF(VLOOKUP($AY$2,Data,18,FALSE)=0,"-",VLOOKUP($AY$2,Data,18,FALSE))</f>
        <v>-</v>
      </c>
      <c r="T18" s="314"/>
      <c r="U18" s="314"/>
      <c r="V18" s="314"/>
      <c r="W18" s="314"/>
      <c r="X18" s="314"/>
      <c r="Y18" s="314"/>
      <c r="Z18" s="314"/>
      <c r="AA18" s="314"/>
      <c r="AB18" s="260"/>
      <c r="AC18" s="260"/>
      <c r="AD18" s="260"/>
      <c r="AE18" s="261"/>
      <c r="AF18" s="262" t="s">
        <v>13</v>
      </c>
      <c r="AG18" s="263"/>
      <c r="AH18" s="263"/>
      <c r="AI18" s="263"/>
      <c r="AJ18" s="314" t="str">
        <f>IF(VLOOKUP($AY$2,Data,13,FALSE)=0,"-",VLOOKUP($AY$2,Data,13,FALSE))</f>
        <v>（選択して下さい）</v>
      </c>
      <c r="AK18" s="314"/>
      <c r="AL18" s="314"/>
      <c r="AM18" s="314"/>
      <c r="AN18" s="314"/>
      <c r="AO18" s="314"/>
      <c r="AP18" s="314"/>
      <c r="AQ18" s="314"/>
      <c r="AR18" s="314"/>
      <c r="AS18" s="260"/>
      <c r="AT18" s="260"/>
      <c r="AU18" s="260"/>
      <c r="AV18" s="261"/>
    </row>
    <row r="19" spans="2:48" ht="24.75" customHeight="1">
      <c r="B19" s="190"/>
      <c r="C19" s="191"/>
      <c r="D19" s="191"/>
      <c r="E19" s="191"/>
      <c r="F19" s="191"/>
      <c r="G19" s="305"/>
      <c r="H19" s="265" t="s">
        <v>139</v>
      </c>
      <c r="I19" s="266"/>
      <c r="J19" s="266"/>
      <c r="K19" s="266"/>
      <c r="L19" s="266"/>
      <c r="M19" s="266"/>
      <c r="N19" s="267"/>
      <c r="O19" s="262" t="s">
        <v>12</v>
      </c>
      <c r="P19" s="263"/>
      <c r="Q19" s="263"/>
      <c r="R19" s="263"/>
      <c r="S19" s="314" t="str">
        <f>IF(VLOOKUP($AY$2,Data,19,FALSE)=0,"-",VLOOKUP($AY$2,Data,19,FALSE))</f>
        <v>-</v>
      </c>
      <c r="T19" s="314"/>
      <c r="U19" s="314"/>
      <c r="V19" s="314"/>
      <c r="W19" s="314"/>
      <c r="X19" s="314"/>
      <c r="Y19" s="314"/>
      <c r="Z19" s="314"/>
      <c r="AA19" s="314"/>
      <c r="AB19" s="250" t="s">
        <v>53</v>
      </c>
      <c r="AC19" s="250"/>
      <c r="AD19" s="250"/>
      <c r="AE19" s="251"/>
      <c r="AF19" s="262" t="s">
        <v>13</v>
      </c>
      <c r="AG19" s="263"/>
      <c r="AH19" s="263"/>
      <c r="AI19" s="263"/>
      <c r="AJ19" s="314" t="str">
        <f>IF(VLOOKUP($AY$2,Data,14,FALSE)=0,"-",VLOOKUP($AY$2,Data,14,FALSE))</f>
        <v>-</v>
      </c>
      <c r="AK19" s="314"/>
      <c r="AL19" s="314"/>
      <c r="AM19" s="314"/>
      <c r="AN19" s="314"/>
      <c r="AO19" s="314"/>
      <c r="AP19" s="314"/>
      <c r="AQ19" s="314"/>
      <c r="AR19" s="314"/>
      <c r="AS19" s="250" t="s">
        <v>54</v>
      </c>
      <c r="AT19" s="250"/>
      <c r="AU19" s="250"/>
      <c r="AV19" s="251"/>
    </row>
    <row r="20" spans="2:48" ht="24.75" customHeight="1">
      <c r="B20" s="176"/>
      <c r="C20" s="177"/>
      <c r="D20" s="177"/>
      <c r="E20" s="177"/>
      <c r="F20" s="177"/>
      <c r="G20" s="306"/>
      <c r="H20" s="239" t="s">
        <v>140</v>
      </c>
      <c r="I20" s="240"/>
      <c r="J20" s="240"/>
      <c r="K20" s="240"/>
      <c r="L20" s="240"/>
      <c r="M20" s="240"/>
      <c r="N20" s="241"/>
      <c r="O20" s="235" t="s">
        <v>12</v>
      </c>
      <c r="P20" s="236"/>
      <c r="Q20" s="236"/>
      <c r="R20" s="236"/>
      <c r="S20" s="247" t="str">
        <f>IF(VLOOKUP($AY$2,Data,20,FALSE)=0,"-",VLOOKUP($AY$2,Data,20,FALSE))</f>
        <v>-</v>
      </c>
      <c r="T20" s="247"/>
      <c r="U20" s="247"/>
      <c r="V20" s="247"/>
      <c r="W20" s="247"/>
      <c r="X20" s="247"/>
      <c r="Y20" s="247"/>
      <c r="Z20" s="247"/>
      <c r="AA20" s="247"/>
      <c r="AB20" s="248" t="s">
        <v>53</v>
      </c>
      <c r="AC20" s="248"/>
      <c r="AD20" s="248"/>
      <c r="AE20" s="249"/>
      <c r="AF20" s="235" t="s">
        <v>13</v>
      </c>
      <c r="AG20" s="236"/>
      <c r="AH20" s="236"/>
      <c r="AI20" s="236"/>
      <c r="AJ20" s="247" t="str">
        <f>IF(VLOOKUP($AY$2,Data,15,FALSE)=0,"-",VLOOKUP($AY$2,Data,15,FALSE))</f>
        <v>-</v>
      </c>
      <c r="AK20" s="247"/>
      <c r="AL20" s="247"/>
      <c r="AM20" s="247"/>
      <c r="AN20" s="247"/>
      <c r="AO20" s="247"/>
      <c r="AP20" s="247"/>
      <c r="AQ20" s="247"/>
      <c r="AR20" s="247"/>
      <c r="AS20" s="248" t="s">
        <v>54</v>
      </c>
      <c r="AT20" s="248"/>
      <c r="AU20" s="248"/>
      <c r="AV20" s="249"/>
    </row>
    <row r="21" spans="2:48" ht="24.75" customHeight="1">
      <c r="B21" s="173" t="s">
        <v>10</v>
      </c>
      <c r="C21" s="242"/>
      <c r="D21" s="242"/>
      <c r="E21" s="242"/>
      <c r="F21" s="242"/>
      <c r="G21" s="258"/>
      <c r="H21" s="253" t="s">
        <v>5</v>
      </c>
      <c r="I21" s="254"/>
      <c r="J21" s="254"/>
      <c r="K21" s="254"/>
      <c r="L21" s="254"/>
      <c r="M21" s="254"/>
      <c r="N21" s="255"/>
      <c r="O21" s="205" t="s">
        <v>12</v>
      </c>
      <c r="P21" s="206"/>
      <c r="Q21" s="206"/>
      <c r="R21" s="206"/>
      <c r="S21" s="257" t="str">
        <f>IF(VLOOKUP($AY$2,Data,24,FALSE)=0,"-",VLOOKUP($AY$2,Data,24,FALSE))</f>
        <v>-</v>
      </c>
      <c r="T21" s="257"/>
      <c r="U21" s="257"/>
      <c r="V21" s="257"/>
      <c r="W21" s="257"/>
      <c r="X21" s="257"/>
      <c r="Y21" s="257"/>
      <c r="Z21" s="257"/>
      <c r="AA21" s="257"/>
      <c r="AB21" s="237" t="s">
        <v>51</v>
      </c>
      <c r="AC21" s="237"/>
      <c r="AD21" s="237"/>
      <c r="AE21" s="238"/>
      <c r="AF21" s="205" t="s">
        <v>13</v>
      </c>
      <c r="AG21" s="206"/>
      <c r="AH21" s="206"/>
      <c r="AI21" s="206"/>
      <c r="AJ21" s="257" t="str">
        <f>IF(VLOOKUP($AY$2,Data,21,FALSE)=0,"-",VLOOKUP($AY$2,Data,21,FALSE))</f>
        <v>-</v>
      </c>
      <c r="AK21" s="257"/>
      <c r="AL21" s="257"/>
      <c r="AM21" s="257"/>
      <c r="AN21" s="257"/>
      <c r="AO21" s="257"/>
      <c r="AP21" s="257"/>
      <c r="AQ21" s="257"/>
      <c r="AR21" s="257"/>
      <c r="AS21" s="237" t="s">
        <v>52</v>
      </c>
      <c r="AT21" s="237"/>
      <c r="AU21" s="237"/>
      <c r="AV21" s="238"/>
    </row>
    <row r="22" spans="2:48" ht="24.75" customHeight="1">
      <c r="B22" s="243"/>
      <c r="C22" s="244"/>
      <c r="D22" s="244"/>
      <c r="E22" s="244"/>
      <c r="F22" s="244"/>
      <c r="G22" s="259"/>
      <c r="H22" s="227" t="s">
        <v>139</v>
      </c>
      <c r="I22" s="228"/>
      <c r="J22" s="228"/>
      <c r="K22" s="228"/>
      <c r="L22" s="228"/>
      <c r="M22" s="228"/>
      <c r="N22" s="229"/>
      <c r="O22" s="230" t="s">
        <v>12</v>
      </c>
      <c r="P22" s="231"/>
      <c r="Q22" s="231"/>
      <c r="R22" s="231"/>
      <c r="S22" s="232" t="str">
        <f>IF(VLOOKUP($AY$2,Data,25,FALSE)=0,"-",VLOOKUP($AY$2,Data,25,FALSE))</f>
        <v>-</v>
      </c>
      <c r="T22" s="232"/>
      <c r="U22" s="232"/>
      <c r="V22" s="232"/>
      <c r="W22" s="232"/>
      <c r="X22" s="232"/>
      <c r="Y22" s="232"/>
      <c r="Z22" s="232"/>
      <c r="AA22" s="232"/>
      <c r="AB22" s="233" t="s">
        <v>53</v>
      </c>
      <c r="AC22" s="233"/>
      <c r="AD22" s="233"/>
      <c r="AE22" s="234"/>
      <c r="AF22" s="230" t="s">
        <v>13</v>
      </c>
      <c r="AG22" s="231"/>
      <c r="AH22" s="231"/>
      <c r="AI22" s="231"/>
      <c r="AJ22" s="232" t="str">
        <f>IF(VLOOKUP($AY$2,Data,22,FALSE)=0,"-",VLOOKUP($AY$2,Data,22,FALSE))</f>
        <v>-</v>
      </c>
      <c r="AK22" s="232"/>
      <c r="AL22" s="232"/>
      <c r="AM22" s="232"/>
      <c r="AN22" s="232"/>
      <c r="AO22" s="232"/>
      <c r="AP22" s="232"/>
      <c r="AQ22" s="232"/>
      <c r="AR22" s="232"/>
      <c r="AS22" s="233" t="s">
        <v>54</v>
      </c>
      <c r="AT22" s="233"/>
      <c r="AU22" s="233"/>
      <c r="AV22" s="234"/>
    </row>
    <row r="23" spans="2:48" ht="24.75" customHeight="1">
      <c r="B23" s="243"/>
      <c r="C23" s="244"/>
      <c r="D23" s="244"/>
      <c r="E23" s="244"/>
      <c r="F23" s="244"/>
      <c r="G23" s="259"/>
      <c r="H23" s="239" t="s">
        <v>140</v>
      </c>
      <c r="I23" s="240"/>
      <c r="J23" s="240"/>
      <c r="K23" s="240"/>
      <c r="L23" s="240"/>
      <c r="M23" s="240"/>
      <c r="N23" s="241"/>
      <c r="O23" s="235" t="s">
        <v>12</v>
      </c>
      <c r="P23" s="236"/>
      <c r="Q23" s="236"/>
      <c r="R23" s="236"/>
      <c r="S23" s="247" t="str">
        <f>IF(VLOOKUP($AY$2,Data,26,FALSE)=0,"-",VLOOKUP($AY$2,Data,26,FALSE))</f>
        <v>-</v>
      </c>
      <c r="T23" s="247"/>
      <c r="U23" s="247"/>
      <c r="V23" s="247"/>
      <c r="W23" s="247"/>
      <c r="X23" s="247"/>
      <c r="Y23" s="247"/>
      <c r="Z23" s="247"/>
      <c r="AA23" s="247"/>
      <c r="AB23" s="248" t="s">
        <v>53</v>
      </c>
      <c r="AC23" s="248"/>
      <c r="AD23" s="248"/>
      <c r="AE23" s="249"/>
      <c r="AF23" s="235" t="s">
        <v>13</v>
      </c>
      <c r="AG23" s="236"/>
      <c r="AH23" s="236"/>
      <c r="AI23" s="236"/>
      <c r="AJ23" s="247" t="str">
        <f>IF(VLOOKUP($AY$2,Data,23,FALSE)=0,"-",VLOOKUP($AY$2,Data,23,FALSE))</f>
        <v>-</v>
      </c>
      <c r="AK23" s="247"/>
      <c r="AL23" s="247"/>
      <c r="AM23" s="247"/>
      <c r="AN23" s="247"/>
      <c r="AO23" s="247"/>
      <c r="AP23" s="247"/>
      <c r="AQ23" s="247"/>
      <c r="AR23" s="247"/>
      <c r="AS23" s="248" t="s">
        <v>54</v>
      </c>
      <c r="AT23" s="248"/>
      <c r="AU23" s="248"/>
      <c r="AV23" s="249"/>
    </row>
    <row r="24" spans="2:48" ht="24.75" customHeight="1">
      <c r="B24" s="173" t="s">
        <v>11</v>
      </c>
      <c r="C24" s="242"/>
      <c r="D24" s="242"/>
      <c r="E24" s="242"/>
      <c r="F24" s="242"/>
      <c r="G24" s="242"/>
      <c r="H24" s="253" t="s">
        <v>5</v>
      </c>
      <c r="I24" s="254"/>
      <c r="J24" s="254"/>
      <c r="K24" s="254"/>
      <c r="L24" s="254"/>
      <c r="M24" s="254"/>
      <c r="N24" s="255"/>
      <c r="O24" s="205" t="s">
        <v>12</v>
      </c>
      <c r="P24" s="206"/>
      <c r="Q24" s="206"/>
      <c r="R24" s="206"/>
      <c r="S24" s="257" t="str">
        <f>IF(VLOOKUP($AY$2,Data,30,FALSE)=0,"-",VLOOKUP($AY$2,Data,30,FALSE))</f>
        <v>-</v>
      </c>
      <c r="T24" s="257"/>
      <c r="U24" s="257"/>
      <c r="V24" s="257"/>
      <c r="W24" s="257"/>
      <c r="X24" s="257"/>
      <c r="Y24" s="257"/>
      <c r="Z24" s="257"/>
      <c r="AA24" s="257"/>
      <c r="AB24" s="237" t="s">
        <v>51</v>
      </c>
      <c r="AC24" s="237"/>
      <c r="AD24" s="237"/>
      <c r="AE24" s="238"/>
      <c r="AF24" s="205" t="s">
        <v>13</v>
      </c>
      <c r="AG24" s="206"/>
      <c r="AH24" s="206"/>
      <c r="AI24" s="206"/>
      <c r="AJ24" s="257" t="str">
        <f>IF(VLOOKUP($AY$2,Data,27,FALSE)=0,"-",VLOOKUP($AY$2,Data,27,FALSE))</f>
        <v>-</v>
      </c>
      <c r="AK24" s="257"/>
      <c r="AL24" s="257"/>
      <c r="AM24" s="257"/>
      <c r="AN24" s="257"/>
      <c r="AO24" s="257"/>
      <c r="AP24" s="257"/>
      <c r="AQ24" s="257"/>
      <c r="AR24" s="257"/>
      <c r="AS24" s="237" t="s">
        <v>52</v>
      </c>
      <c r="AT24" s="237"/>
      <c r="AU24" s="237"/>
      <c r="AV24" s="238"/>
    </row>
    <row r="25" spans="2:48" ht="24.75" customHeight="1">
      <c r="B25" s="243"/>
      <c r="C25" s="244"/>
      <c r="D25" s="244"/>
      <c r="E25" s="244"/>
      <c r="F25" s="244"/>
      <c r="G25" s="244"/>
      <c r="H25" s="227" t="s">
        <v>139</v>
      </c>
      <c r="I25" s="228"/>
      <c r="J25" s="228"/>
      <c r="K25" s="228"/>
      <c r="L25" s="228"/>
      <c r="M25" s="228"/>
      <c r="N25" s="229"/>
      <c r="O25" s="230" t="s">
        <v>12</v>
      </c>
      <c r="P25" s="231"/>
      <c r="Q25" s="231"/>
      <c r="R25" s="231"/>
      <c r="S25" s="232" t="str">
        <f>IF(VLOOKUP($AY$2,Data,31,FALSE)=0,"-",VLOOKUP($AY$2,Data,31,FALSE))</f>
        <v>-</v>
      </c>
      <c r="T25" s="232"/>
      <c r="U25" s="232"/>
      <c r="V25" s="232"/>
      <c r="W25" s="232"/>
      <c r="X25" s="232"/>
      <c r="Y25" s="232"/>
      <c r="Z25" s="232"/>
      <c r="AA25" s="232"/>
      <c r="AB25" s="233" t="s">
        <v>53</v>
      </c>
      <c r="AC25" s="233"/>
      <c r="AD25" s="233"/>
      <c r="AE25" s="234"/>
      <c r="AF25" s="230" t="s">
        <v>13</v>
      </c>
      <c r="AG25" s="231"/>
      <c r="AH25" s="231"/>
      <c r="AI25" s="231"/>
      <c r="AJ25" s="232" t="str">
        <f>IF(VLOOKUP($AY$2,Data,28,FALSE)=0,"-",VLOOKUP($AY$2,Data,28,FALSE))</f>
        <v>-</v>
      </c>
      <c r="AK25" s="232"/>
      <c r="AL25" s="232"/>
      <c r="AM25" s="232"/>
      <c r="AN25" s="232"/>
      <c r="AO25" s="232"/>
      <c r="AP25" s="232"/>
      <c r="AQ25" s="232"/>
      <c r="AR25" s="232"/>
      <c r="AS25" s="233" t="s">
        <v>54</v>
      </c>
      <c r="AT25" s="233"/>
      <c r="AU25" s="233"/>
      <c r="AV25" s="234"/>
    </row>
    <row r="26" spans="2:48" ht="24.75" customHeight="1">
      <c r="B26" s="245"/>
      <c r="C26" s="246"/>
      <c r="D26" s="246"/>
      <c r="E26" s="246"/>
      <c r="F26" s="246"/>
      <c r="G26" s="246"/>
      <c r="H26" s="239" t="s">
        <v>140</v>
      </c>
      <c r="I26" s="240"/>
      <c r="J26" s="240"/>
      <c r="K26" s="240"/>
      <c r="L26" s="240"/>
      <c r="M26" s="240"/>
      <c r="N26" s="241"/>
      <c r="O26" s="235" t="s">
        <v>12</v>
      </c>
      <c r="P26" s="236"/>
      <c r="Q26" s="236"/>
      <c r="R26" s="236"/>
      <c r="S26" s="247" t="str">
        <f>IF(VLOOKUP($AY$2,Data,32,FALSE)=0,"-",VLOOKUP($AY$2,Data,32,FALSE))</f>
        <v>-</v>
      </c>
      <c r="T26" s="247"/>
      <c r="U26" s="247"/>
      <c r="V26" s="247"/>
      <c r="W26" s="247"/>
      <c r="X26" s="247"/>
      <c r="Y26" s="247"/>
      <c r="Z26" s="247"/>
      <c r="AA26" s="247"/>
      <c r="AB26" s="248" t="s">
        <v>53</v>
      </c>
      <c r="AC26" s="248"/>
      <c r="AD26" s="248"/>
      <c r="AE26" s="249"/>
      <c r="AF26" s="235" t="s">
        <v>13</v>
      </c>
      <c r="AG26" s="236"/>
      <c r="AH26" s="236"/>
      <c r="AI26" s="236"/>
      <c r="AJ26" s="247" t="str">
        <f>IF(VLOOKUP($AY$2,Data,29,FALSE)=0,"-",VLOOKUP($AY$2,Data,29,FALSE))</f>
        <v>-</v>
      </c>
      <c r="AK26" s="247"/>
      <c r="AL26" s="247"/>
      <c r="AM26" s="247"/>
      <c r="AN26" s="247"/>
      <c r="AO26" s="247"/>
      <c r="AP26" s="247"/>
      <c r="AQ26" s="247"/>
      <c r="AR26" s="247"/>
      <c r="AS26" s="248" t="s">
        <v>54</v>
      </c>
      <c r="AT26" s="248"/>
      <c r="AU26" s="248"/>
      <c r="AV26" s="249"/>
    </row>
    <row r="27" spans="2:48" ht="24.75" customHeight="1">
      <c r="B27" s="219" t="s">
        <v>7</v>
      </c>
      <c r="C27" s="220"/>
      <c r="D27" s="220"/>
      <c r="E27" s="220"/>
      <c r="F27" s="220"/>
      <c r="G27" s="220"/>
      <c r="H27" s="220"/>
      <c r="I27" s="220"/>
      <c r="J27" s="220"/>
      <c r="K27" s="220"/>
      <c r="L27" s="220"/>
      <c r="M27" s="220"/>
      <c r="N27" s="221"/>
      <c r="O27" s="224" t="s">
        <v>12</v>
      </c>
      <c r="P27" s="225"/>
      <c r="Q27" s="225"/>
      <c r="R27" s="225"/>
      <c r="S27" s="226" t="str">
        <f>IF(VLOOKUP($AY$2,Data,34,FALSE)=0,"-",VLOOKUP($AY$2,Data,34,FALSE))</f>
        <v>-</v>
      </c>
      <c r="T27" s="226"/>
      <c r="U27" s="226"/>
      <c r="V27" s="226"/>
      <c r="W27" s="226"/>
      <c r="X27" s="226"/>
      <c r="Y27" s="226"/>
      <c r="Z27" s="226"/>
      <c r="AA27" s="226"/>
      <c r="AB27" s="222" t="s">
        <v>51</v>
      </c>
      <c r="AC27" s="222"/>
      <c r="AD27" s="222"/>
      <c r="AE27" s="223"/>
      <c r="AF27" s="224" t="s">
        <v>13</v>
      </c>
      <c r="AG27" s="225"/>
      <c r="AH27" s="225"/>
      <c r="AI27" s="225"/>
      <c r="AJ27" s="226" t="str">
        <f>IF(VLOOKUP($AY$2,Data,33,FALSE)=0,"-",VLOOKUP($AY$2,Data,33,FALSE))</f>
        <v>-</v>
      </c>
      <c r="AK27" s="226"/>
      <c r="AL27" s="226"/>
      <c r="AM27" s="226"/>
      <c r="AN27" s="226"/>
      <c r="AO27" s="226"/>
      <c r="AP27" s="226"/>
      <c r="AQ27" s="226"/>
      <c r="AR27" s="226"/>
      <c r="AS27" s="222" t="s">
        <v>52</v>
      </c>
      <c r="AT27" s="222"/>
      <c r="AU27" s="222"/>
      <c r="AV27" s="223"/>
    </row>
    <row r="28" spans="2:48" ht="24.75" customHeight="1">
      <c r="B28" s="219" t="s">
        <v>14</v>
      </c>
      <c r="C28" s="220"/>
      <c r="D28" s="220"/>
      <c r="E28" s="220"/>
      <c r="F28" s="220"/>
      <c r="G28" s="220"/>
      <c r="H28" s="220"/>
      <c r="I28" s="220"/>
      <c r="J28" s="220"/>
      <c r="K28" s="220"/>
      <c r="L28" s="220"/>
      <c r="M28" s="220"/>
      <c r="N28" s="221"/>
      <c r="O28" s="224" t="s">
        <v>12</v>
      </c>
      <c r="P28" s="225"/>
      <c r="Q28" s="225"/>
      <c r="R28" s="225"/>
      <c r="S28" s="226" t="str">
        <f>IF(VLOOKUP($AY$2,Data,38,FALSE)=0,"-",VLOOKUP($AY$2,Data,38,FALSE))</f>
        <v>-</v>
      </c>
      <c r="T28" s="226"/>
      <c r="U28" s="226"/>
      <c r="V28" s="226"/>
      <c r="W28" s="226"/>
      <c r="X28" s="226"/>
      <c r="Y28" s="226"/>
      <c r="Z28" s="226"/>
      <c r="AA28" s="226"/>
      <c r="AB28" s="222" t="s">
        <v>55</v>
      </c>
      <c r="AC28" s="222"/>
      <c r="AD28" s="222"/>
      <c r="AE28" s="223"/>
      <c r="AF28" s="224" t="s">
        <v>13</v>
      </c>
      <c r="AG28" s="225"/>
      <c r="AH28" s="225"/>
      <c r="AI28" s="225"/>
      <c r="AJ28" s="226" t="str">
        <f>IF(VLOOKUP($AY$2,Data,35,FALSE)=0,"-",VLOOKUP($AY$2,Data,35,FALSE))</f>
        <v>-</v>
      </c>
      <c r="AK28" s="226"/>
      <c r="AL28" s="226"/>
      <c r="AM28" s="226"/>
      <c r="AN28" s="226"/>
      <c r="AO28" s="226"/>
      <c r="AP28" s="226"/>
      <c r="AQ28" s="226"/>
      <c r="AR28" s="226"/>
      <c r="AS28" s="222" t="s">
        <v>56</v>
      </c>
      <c r="AT28" s="222"/>
      <c r="AU28" s="222"/>
      <c r="AV28" s="223"/>
    </row>
    <row r="29" spans="2:48" ht="24.75" customHeight="1">
      <c r="B29" s="219" t="s">
        <v>15</v>
      </c>
      <c r="C29" s="220"/>
      <c r="D29" s="220"/>
      <c r="E29" s="220"/>
      <c r="F29" s="220"/>
      <c r="G29" s="220"/>
      <c r="H29" s="220"/>
      <c r="I29" s="220"/>
      <c r="J29" s="220"/>
      <c r="K29" s="220"/>
      <c r="L29" s="220"/>
      <c r="M29" s="220"/>
      <c r="N29" s="221"/>
      <c r="O29" s="224" t="s">
        <v>12</v>
      </c>
      <c r="P29" s="225"/>
      <c r="Q29" s="225"/>
      <c r="R29" s="225"/>
      <c r="S29" s="226" t="str">
        <f>IF(VLOOKUP($AY$2,Data,39,FALSE)=0,"-",VLOOKUP($AY$2,Data,39,FALSE))</f>
        <v>-</v>
      </c>
      <c r="T29" s="226"/>
      <c r="U29" s="226"/>
      <c r="V29" s="226"/>
      <c r="W29" s="226"/>
      <c r="X29" s="226"/>
      <c r="Y29" s="226"/>
      <c r="Z29" s="226"/>
      <c r="AA29" s="226"/>
      <c r="AB29" s="222" t="s">
        <v>51</v>
      </c>
      <c r="AC29" s="222"/>
      <c r="AD29" s="222"/>
      <c r="AE29" s="223"/>
      <c r="AF29" s="224" t="s">
        <v>13</v>
      </c>
      <c r="AG29" s="225"/>
      <c r="AH29" s="225"/>
      <c r="AI29" s="225"/>
      <c r="AJ29" s="226" t="str">
        <f>IF(VLOOKUP($AY$2,Data,36,FALSE)=0,"-",VLOOKUP($AY$2,Data,36,FALSE))</f>
        <v>-</v>
      </c>
      <c r="AK29" s="226"/>
      <c r="AL29" s="226"/>
      <c r="AM29" s="226"/>
      <c r="AN29" s="226"/>
      <c r="AO29" s="226"/>
      <c r="AP29" s="226"/>
      <c r="AQ29" s="226"/>
      <c r="AR29" s="226"/>
      <c r="AS29" s="222" t="s">
        <v>52</v>
      </c>
      <c r="AT29" s="222"/>
      <c r="AU29" s="222"/>
      <c r="AV29" s="223"/>
    </row>
    <row r="30" spans="2:48" ht="24.75" customHeight="1">
      <c r="B30" s="202" t="s">
        <v>18</v>
      </c>
      <c r="C30" s="203"/>
      <c r="D30" s="203"/>
      <c r="E30" s="203"/>
      <c r="F30" s="203"/>
      <c r="G30" s="203"/>
      <c r="H30" s="203"/>
      <c r="I30" s="203"/>
      <c r="J30" s="203"/>
      <c r="K30" s="203"/>
      <c r="L30" s="203"/>
      <c r="M30" s="203"/>
      <c r="N30" s="204"/>
      <c r="O30" s="205" t="s">
        <v>12</v>
      </c>
      <c r="P30" s="206"/>
      <c r="Q30" s="206"/>
      <c r="R30" s="206"/>
      <c r="S30" s="257" t="str">
        <f>IF(VLOOKUP($AY$2,Data,40,FALSE)=0,"-",VLOOKUP($AY$2,Data,40,FALSE))</f>
        <v>-</v>
      </c>
      <c r="T30" s="257"/>
      <c r="U30" s="257"/>
      <c r="V30" s="257"/>
      <c r="W30" s="257"/>
      <c r="X30" s="257"/>
      <c r="Y30" s="257"/>
      <c r="Z30" s="257"/>
      <c r="AA30" s="257"/>
      <c r="AB30" s="208" t="s">
        <v>51</v>
      </c>
      <c r="AC30" s="208"/>
      <c r="AD30" s="208"/>
      <c r="AE30" s="209"/>
      <c r="AF30" s="205" t="s">
        <v>13</v>
      </c>
      <c r="AG30" s="206"/>
      <c r="AH30" s="206"/>
      <c r="AI30" s="206"/>
      <c r="AJ30" s="257" t="str">
        <f>IF(VLOOKUP($AY$2,Data,37,FALSE)=0,"-",VLOOKUP($AY$2,Data,37,FALSE))</f>
        <v>-</v>
      </c>
      <c r="AK30" s="257"/>
      <c r="AL30" s="257"/>
      <c r="AM30" s="257"/>
      <c r="AN30" s="257"/>
      <c r="AO30" s="257"/>
      <c r="AP30" s="257"/>
      <c r="AQ30" s="257"/>
      <c r="AR30" s="257"/>
      <c r="AS30" s="208" t="s">
        <v>52</v>
      </c>
      <c r="AT30" s="208"/>
      <c r="AU30" s="208"/>
      <c r="AV30" s="209"/>
    </row>
    <row r="31" spans="2:48" ht="33.75" customHeight="1">
      <c r="B31" s="202" t="s">
        <v>16</v>
      </c>
      <c r="C31" s="203"/>
      <c r="D31" s="203"/>
      <c r="E31" s="203"/>
      <c r="F31" s="203"/>
      <c r="G31" s="203"/>
      <c r="H31" s="203"/>
      <c r="I31" s="203"/>
      <c r="J31" s="203"/>
      <c r="K31" s="203"/>
      <c r="L31" s="203"/>
      <c r="M31" s="203"/>
      <c r="N31" s="204"/>
      <c r="O31" s="318" t="str">
        <f>IF(VLOOKUP($AY$2,Data,41,FALSE)=0,"-",VLOOKUP($AY$2,Data,41,FALSE))</f>
        <v>-</v>
      </c>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20"/>
    </row>
    <row r="32" spans="2:48" ht="21.75" customHeight="1">
      <c r="B32" s="219" t="s">
        <v>8</v>
      </c>
      <c r="C32" s="220"/>
      <c r="D32" s="220"/>
      <c r="E32" s="220"/>
      <c r="F32" s="220"/>
      <c r="G32" s="220"/>
      <c r="H32" s="220"/>
      <c r="I32" s="220"/>
      <c r="J32" s="220"/>
      <c r="K32" s="220"/>
      <c r="L32" s="220"/>
      <c r="M32" s="220"/>
      <c r="N32" s="221"/>
      <c r="O32" s="318" t="str">
        <f>IF(VLOOKUP($AY$2,Data,42,FALSE)=0,"-",VLOOKUP($AY$2,Data,42,FALSE))</f>
        <v>-</v>
      </c>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20"/>
    </row>
    <row r="33" spans="2:48" ht="18.600000000000001" customHeight="1">
      <c r="B33" s="173" t="s">
        <v>2</v>
      </c>
      <c r="C33" s="211"/>
      <c r="D33" s="211"/>
      <c r="E33" s="211"/>
      <c r="F33" s="211"/>
      <c r="G33" s="211"/>
      <c r="H33" s="211"/>
      <c r="I33" s="211"/>
      <c r="J33" s="211"/>
      <c r="K33" s="211"/>
      <c r="L33" s="211"/>
      <c r="M33" s="211"/>
      <c r="N33" s="212"/>
      <c r="O33" s="179" t="s">
        <v>46</v>
      </c>
      <c r="P33" s="180"/>
      <c r="Q33" s="180"/>
      <c r="R33" s="180"/>
      <c r="S33" s="180"/>
      <c r="T33" s="180"/>
      <c r="U33" s="180"/>
      <c r="V33" s="181"/>
      <c r="W33" s="327">
        <f>VLOOKUP($AY$2,Data,43,FALSE)</f>
        <v>0</v>
      </c>
      <c r="X33" s="328"/>
      <c r="Y33" s="328"/>
      <c r="Z33" s="328"/>
      <c r="AA33" s="328"/>
      <c r="AB33" s="328"/>
      <c r="AC33" s="328"/>
      <c r="AD33" s="328"/>
      <c r="AE33" s="329"/>
      <c r="AF33" s="182" t="s">
        <v>47</v>
      </c>
      <c r="AG33" s="180"/>
      <c r="AH33" s="180"/>
      <c r="AI33" s="180"/>
      <c r="AJ33" s="180"/>
      <c r="AK33" s="180"/>
      <c r="AL33" s="180"/>
      <c r="AM33" s="181"/>
      <c r="AN33" s="327">
        <f>VLOOKUP($AY$2,Data,44,FALSE)</f>
        <v>0</v>
      </c>
      <c r="AO33" s="328"/>
      <c r="AP33" s="328"/>
      <c r="AQ33" s="328"/>
      <c r="AR33" s="328"/>
      <c r="AS33" s="328"/>
      <c r="AT33" s="328"/>
      <c r="AU33" s="328"/>
      <c r="AV33" s="330"/>
    </row>
    <row r="34" spans="2:48" ht="18.600000000000001" customHeight="1">
      <c r="B34" s="213"/>
      <c r="C34" s="214"/>
      <c r="D34" s="214"/>
      <c r="E34" s="214"/>
      <c r="F34" s="214"/>
      <c r="G34" s="214"/>
      <c r="H34" s="214"/>
      <c r="I34" s="214"/>
      <c r="J34" s="214"/>
      <c r="K34" s="214"/>
      <c r="L34" s="214"/>
      <c r="M34" s="214"/>
      <c r="N34" s="215"/>
      <c r="O34" s="183" t="s">
        <v>0</v>
      </c>
      <c r="P34" s="184"/>
      <c r="Q34" s="184"/>
      <c r="R34" s="184"/>
      <c r="S34" s="184"/>
      <c r="T34" s="184"/>
      <c r="U34" s="184"/>
      <c r="V34" s="185"/>
      <c r="W34" s="321">
        <f>VLOOKUP($AY$2,Data,45,FALSE)</f>
        <v>0</v>
      </c>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3"/>
    </row>
    <row r="35" spans="2:48" ht="18.600000000000001" customHeight="1">
      <c r="B35" s="173" t="s">
        <v>3</v>
      </c>
      <c r="C35" s="174"/>
      <c r="D35" s="174"/>
      <c r="E35" s="174"/>
      <c r="F35" s="174"/>
      <c r="G35" s="174"/>
      <c r="H35" s="174"/>
      <c r="I35" s="174"/>
      <c r="J35" s="174"/>
      <c r="K35" s="174"/>
      <c r="L35" s="174"/>
      <c r="M35" s="174"/>
      <c r="N35" s="175"/>
      <c r="O35" s="179" t="s">
        <v>46</v>
      </c>
      <c r="P35" s="180"/>
      <c r="Q35" s="180"/>
      <c r="R35" s="180"/>
      <c r="S35" s="180"/>
      <c r="T35" s="180"/>
      <c r="U35" s="180"/>
      <c r="V35" s="181"/>
      <c r="W35" s="327" t="str">
        <f>VLOOKUP($AY$2,Data,46,FALSE)</f>
        <v>-</v>
      </c>
      <c r="X35" s="328"/>
      <c r="Y35" s="328"/>
      <c r="Z35" s="328"/>
      <c r="AA35" s="328"/>
      <c r="AB35" s="328"/>
      <c r="AC35" s="328"/>
      <c r="AD35" s="328"/>
      <c r="AE35" s="329"/>
      <c r="AF35" s="182" t="s">
        <v>47</v>
      </c>
      <c r="AG35" s="180"/>
      <c r="AH35" s="180"/>
      <c r="AI35" s="180"/>
      <c r="AJ35" s="180"/>
      <c r="AK35" s="180"/>
      <c r="AL35" s="180"/>
      <c r="AM35" s="181"/>
      <c r="AN35" s="327" t="str">
        <f>VLOOKUP($AY$2,Data,47,FALSE)</f>
        <v>（選択して下さい）</v>
      </c>
      <c r="AO35" s="328"/>
      <c r="AP35" s="328"/>
      <c r="AQ35" s="328"/>
      <c r="AR35" s="328"/>
      <c r="AS35" s="328"/>
      <c r="AT35" s="328"/>
      <c r="AU35" s="328"/>
      <c r="AV35" s="330"/>
    </row>
    <row r="36" spans="2:48" ht="18.600000000000001" customHeight="1">
      <c r="B36" s="176"/>
      <c r="C36" s="177"/>
      <c r="D36" s="177"/>
      <c r="E36" s="177"/>
      <c r="F36" s="177"/>
      <c r="G36" s="177"/>
      <c r="H36" s="177"/>
      <c r="I36" s="177"/>
      <c r="J36" s="177"/>
      <c r="K36" s="177"/>
      <c r="L36" s="177"/>
      <c r="M36" s="177"/>
      <c r="N36" s="178"/>
      <c r="O36" s="183" t="s">
        <v>0</v>
      </c>
      <c r="P36" s="184"/>
      <c r="Q36" s="184"/>
      <c r="R36" s="184"/>
      <c r="S36" s="184"/>
      <c r="T36" s="184"/>
      <c r="U36" s="184"/>
      <c r="V36" s="185"/>
      <c r="W36" s="321">
        <f>VLOOKUP($AY$2,Data,48,FALSE)</f>
        <v>0</v>
      </c>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3"/>
    </row>
    <row r="37" spans="2:48" ht="18.600000000000001" customHeight="1">
      <c r="B37" s="189" t="s">
        <v>1</v>
      </c>
      <c r="C37" s="174"/>
      <c r="D37" s="174"/>
      <c r="E37" s="174"/>
      <c r="F37" s="174"/>
      <c r="G37" s="174"/>
      <c r="H37" s="174"/>
      <c r="I37" s="174"/>
      <c r="J37" s="174"/>
      <c r="K37" s="174"/>
      <c r="L37" s="174"/>
      <c r="M37" s="174"/>
      <c r="N37" s="175"/>
      <c r="O37" s="324">
        <f>VLOOKUP($AY$2,Data,49,FALSE)</f>
        <v>0</v>
      </c>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6"/>
    </row>
    <row r="38" spans="2:48" ht="18.600000000000001" customHeight="1">
      <c r="B38" s="190"/>
      <c r="C38" s="191"/>
      <c r="D38" s="191"/>
      <c r="E38" s="191"/>
      <c r="F38" s="191"/>
      <c r="G38" s="191"/>
      <c r="H38" s="191"/>
      <c r="I38" s="191"/>
      <c r="J38" s="191"/>
      <c r="K38" s="191"/>
      <c r="L38" s="191"/>
      <c r="M38" s="191"/>
      <c r="N38" s="192"/>
      <c r="O38" s="196"/>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8"/>
    </row>
    <row r="39" spans="2:48" ht="18.600000000000001" customHeight="1">
      <c r="B39" s="190"/>
      <c r="C39" s="191"/>
      <c r="D39" s="191"/>
      <c r="E39" s="191"/>
      <c r="F39" s="191"/>
      <c r="G39" s="191"/>
      <c r="H39" s="191"/>
      <c r="I39" s="191"/>
      <c r="J39" s="191"/>
      <c r="K39" s="191"/>
      <c r="L39" s="191"/>
      <c r="M39" s="191"/>
      <c r="N39" s="192"/>
      <c r="O39" s="199"/>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1"/>
    </row>
    <row r="40" spans="2:48" ht="18.600000000000001" customHeight="1">
      <c r="B40" s="190"/>
      <c r="C40" s="191"/>
      <c r="D40" s="191"/>
      <c r="E40" s="191"/>
      <c r="F40" s="191"/>
      <c r="G40" s="191"/>
      <c r="H40" s="191"/>
      <c r="I40" s="191"/>
      <c r="J40" s="191"/>
      <c r="K40" s="191"/>
      <c r="L40" s="191"/>
      <c r="M40" s="191"/>
      <c r="N40" s="192"/>
      <c r="O40" s="199"/>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1"/>
    </row>
    <row r="41" spans="2:48" ht="18.600000000000001" customHeight="1">
      <c r="B41" s="190"/>
      <c r="C41" s="191"/>
      <c r="D41" s="191"/>
      <c r="E41" s="191"/>
      <c r="F41" s="191"/>
      <c r="G41" s="191"/>
      <c r="H41" s="191"/>
      <c r="I41" s="191"/>
      <c r="J41" s="191"/>
      <c r="K41" s="191"/>
      <c r="L41" s="191"/>
      <c r="M41" s="191"/>
      <c r="N41" s="192"/>
      <c r="O41" s="168"/>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70"/>
    </row>
    <row r="42" spans="2:48" ht="18.600000000000001" customHeight="1">
      <c r="B42" s="171" t="s">
        <v>20</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row>
    <row r="43" spans="2:48" ht="18.600000000000001" customHeight="1">
      <c r="B43" s="172" t="s">
        <v>71</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row>
  </sheetData>
  <mergeCells count="154">
    <mergeCell ref="AS25:AV25"/>
    <mergeCell ref="AB30:AE30"/>
    <mergeCell ref="B6:N6"/>
    <mergeCell ref="O16:R16"/>
    <mergeCell ref="O17:R17"/>
    <mergeCell ref="AB18:AE18"/>
    <mergeCell ref="AS16:AV16"/>
    <mergeCell ref="B21:G23"/>
    <mergeCell ref="O23:R23"/>
    <mergeCell ref="S23:AA23"/>
    <mergeCell ref="O26:R26"/>
    <mergeCell ref="S26:AA26"/>
    <mergeCell ref="AB21:AE21"/>
    <mergeCell ref="AB22:AE22"/>
    <mergeCell ref="H23:N23"/>
    <mergeCell ref="H26:N26"/>
    <mergeCell ref="S24:AA24"/>
    <mergeCell ref="H24:N24"/>
    <mergeCell ref="O22:R22"/>
    <mergeCell ref="O6:AV6"/>
    <mergeCell ref="AK17:AQ17"/>
    <mergeCell ref="S25:AA25"/>
    <mergeCell ref="AF22:AI22"/>
    <mergeCell ref="AB24:AE24"/>
    <mergeCell ref="O18:R18"/>
    <mergeCell ref="AB20:AE20"/>
    <mergeCell ref="H25:N25"/>
    <mergeCell ref="B27:N27"/>
    <mergeCell ref="B24:G26"/>
    <mergeCell ref="B43:AV43"/>
    <mergeCell ref="W34:AV34"/>
    <mergeCell ref="B33:N34"/>
    <mergeCell ref="B42:AV42"/>
    <mergeCell ref="B35:N36"/>
    <mergeCell ref="O37:AV37"/>
    <mergeCell ref="O39:AV39"/>
    <mergeCell ref="O36:V36"/>
    <mergeCell ref="B30:N30"/>
    <mergeCell ref="B31:N31"/>
    <mergeCell ref="O30:R30"/>
    <mergeCell ref="O31:AV31"/>
    <mergeCell ref="AF33:AM33"/>
    <mergeCell ref="S30:AA30"/>
    <mergeCell ref="AJ30:AR30"/>
    <mergeCell ref="O38:AV38"/>
    <mergeCell ref="O34:V34"/>
    <mergeCell ref="B32:N32"/>
    <mergeCell ref="AS30:AV30"/>
    <mergeCell ref="AF30:AI30"/>
    <mergeCell ref="AS28:AV28"/>
    <mergeCell ref="B28:N28"/>
    <mergeCell ref="B29:N29"/>
    <mergeCell ref="AJ25:AR25"/>
    <mergeCell ref="AJ20:AR20"/>
    <mergeCell ref="AJ21:AR21"/>
    <mergeCell ref="AS22:AV22"/>
    <mergeCell ref="AS21:AV21"/>
    <mergeCell ref="AF20:AI20"/>
    <mergeCell ref="AF21:AI21"/>
    <mergeCell ref="AJ28:AR28"/>
    <mergeCell ref="AS20:AV20"/>
    <mergeCell ref="AS23:AV23"/>
    <mergeCell ref="AS29:AV29"/>
    <mergeCell ref="AF28:AI28"/>
    <mergeCell ref="AB26:AE26"/>
    <mergeCell ref="AF26:AI26"/>
    <mergeCell ref="S22:AA22"/>
    <mergeCell ref="S29:AA29"/>
    <mergeCell ref="AS26:AV26"/>
    <mergeCell ref="AS24:AV24"/>
    <mergeCell ref="AJ27:AR27"/>
    <mergeCell ref="AJ23:AR23"/>
    <mergeCell ref="AJ24:AR24"/>
    <mergeCell ref="AN35:AV35"/>
    <mergeCell ref="W36:AV36"/>
    <mergeCell ref="AF35:AM35"/>
    <mergeCell ref="W33:AE33"/>
    <mergeCell ref="AN33:AV33"/>
    <mergeCell ref="W35:AE35"/>
    <mergeCell ref="O32:AV32"/>
    <mergeCell ref="O33:V33"/>
    <mergeCell ref="O35:V35"/>
    <mergeCell ref="AF29:AI29"/>
    <mergeCell ref="AB27:AE27"/>
    <mergeCell ref="AB28:AE28"/>
    <mergeCell ref="AB29:AE29"/>
    <mergeCell ref="S27:AA27"/>
    <mergeCell ref="AJ29:AR29"/>
    <mergeCell ref="B15:G20"/>
    <mergeCell ref="O19:R19"/>
    <mergeCell ref="H18:N18"/>
    <mergeCell ref="AB19:AE19"/>
    <mergeCell ref="AJ19:AR19"/>
    <mergeCell ref="AF18:AI18"/>
    <mergeCell ref="AF19:AI19"/>
    <mergeCell ref="AJ18:AR18"/>
    <mergeCell ref="O28:R28"/>
    <mergeCell ref="O29:R29"/>
    <mergeCell ref="O20:R20"/>
    <mergeCell ref="O21:R21"/>
    <mergeCell ref="AB23:AE23"/>
    <mergeCell ref="S28:AA28"/>
    <mergeCell ref="AJ22:AR22"/>
    <mergeCell ref="H22:N22"/>
    <mergeCell ref="AF23:AI23"/>
    <mergeCell ref="AF24:AI24"/>
    <mergeCell ref="B13:N14"/>
    <mergeCell ref="O13:AV14"/>
    <mergeCell ref="AB15:AE15"/>
    <mergeCell ref="H15:N15"/>
    <mergeCell ref="H16:N16"/>
    <mergeCell ref="AB17:AE17"/>
    <mergeCell ref="O27:R27"/>
    <mergeCell ref="AB25:AE25"/>
    <mergeCell ref="S15:AA15"/>
    <mergeCell ref="O15:R15"/>
    <mergeCell ref="T17:Z17"/>
    <mergeCell ref="AS15:AV15"/>
    <mergeCell ref="AF15:AI15"/>
    <mergeCell ref="AF16:AI16"/>
    <mergeCell ref="AF17:AI17"/>
    <mergeCell ref="AB16:AE16"/>
    <mergeCell ref="O25:R25"/>
    <mergeCell ref="AS17:AV17"/>
    <mergeCell ref="AJ26:AR26"/>
    <mergeCell ref="AS19:AV19"/>
    <mergeCell ref="AS18:AV18"/>
    <mergeCell ref="AF25:AI25"/>
    <mergeCell ref="AF27:AI27"/>
    <mergeCell ref="O24:R24"/>
    <mergeCell ref="B4:N5"/>
    <mergeCell ref="AJ15:AR15"/>
    <mergeCell ref="B2:AV2"/>
    <mergeCell ref="O41:AV41"/>
    <mergeCell ref="B37:N41"/>
    <mergeCell ref="B11:N12"/>
    <mergeCell ref="O11:AV12"/>
    <mergeCell ref="O40:AV40"/>
    <mergeCell ref="S20:AA20"/>
    <mergeCell ref="S21:AA21"/>
    <mergeCell ref="AJ16:AR16"/>
    <mergeCell ref="H19:N19"/>
    <mergeCell ref="O4:AV5"/>
    <mergeCell ref="H20:N20"/>
    <mergeCell ref="H21:N21"/>
    <mergeCell ref="S16:AA16"/>
    <mergeCell ref="S18:AA18"/>
    <mergeCell ref="S19:AA19"/>
    <mergeCell ref="H17:N17"/>
    <mergeCell ref="B7:N8"/>
    <mergeCell ref="O7:AV8"/>
    <mergeCell ref="AS27:AV27"/>
    <mergeCell ref="B9:N10"/>
    <mergeCell ref="O9:AV10"/>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282" t="s">
        <v>40</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X2" s="13" t="s">
        <v>65</v>
      </c>
      <c r="AY2" s="14">
        <v>11</v>
      </c>
    </row>
    <row r="3" spans="2:51" ht="9.75" customHeight="1">
      <c r="AS3" s="3"/>
      <c r="AT3" s="3"/>
      <c r="AU3" s="3"/>
      <c r="AV3" s="2"/>
    </row>
    <row r="4" spans="2:51" ht="15.75" customHeight="1">
      <c r="B4" s="284" t="s">
        <v>137</v>
      </c>
      <c r="C4" s="285"/>
      <c r="D4" s="285"/>
      <c r="E4" s="285"/>
      <c r="F4" s="285"/>
      <c r="G4" s="285"/>
      <c r="H4" s="285"/>
      <c r="I4" s="285"/>
      <c r="J4" s="285"/>
      <c r="K4" s="285"/>
      <c r="L4" s="285"/>
      <c r="M4" s="285"/>
      <c r="N4" s="286"/>
      <c r="O4" s="284">
        <f>VLOOKUP($AY$2,Data,3,FALSE)</f>
        <v>0</v>
      </c>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6"/>
    </row>
    <row r="5" spans="2:51" ht="15.75" customHeight="1">
      <c r="B5" s="287"/>
      <c r="C5" s="288"/>
      <c r="D5" s="288"/>
      <c r="E5" s="288"/>
      <c r="F5" s="288"/>
      <c r="G5" s="288"/>
      <c r="H5" s="288"/>
      <c r="I5" s="288"/>
      <c r="J5" s="288"/>
      <c r="K5" s="288"/>
      <c r="L5" s="288"/>
      <c r="M5" s="288"/>
      <c r="N5" s="289"/>
      <c r="O5" s="287"/>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9"/>
    </row>
    <row r="6" spans="2:51" ht="23.25" customHeight="1">
      <c r="B6" s="296" t="s">
        <v>29</v>
      </c>
      <c r="C6" s="297"/>
      <c r="D6" s="297"/>
      <c r="E6" s="297"/>
      <c r="F6" s="297"/>
      <c r="G6" s="297"/>
      <c r="H6" s="297"/>
      <c r="I6" s="297"/>
      <c r="J6" s="297"/>
      <c r="K6" s="297"/>
      <c r="L6" s="297"/>
      <c r="M6" s="297"/>
      <c r="N6" s="298"/>
      <c r="O6" s="315">
        <f>VLOOKUP($AY$2,Data,4,FALSE)</f>
        <v>0</v>
      </c>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7"/>
    </row>
    <row r="7" spans="2:51" ht="18.600000000000001" customHeight="1">
      <c r="B7" s="173" t="s">
        <v>41</v>
      </c>
      <c r="C7" s="174"/>
      <c r="D7" s="174"/>
      <c r="E7" s="174"/>
      <c r="F7" s="174"/>
      <c r="G7" s="174"/>
      <c r="H7" s="174"/>
      <c r="I7" s="174"/>
      <c r="J7" s="174"/>
      <c r="K7" s="174"/>
      <c r="L7" s="174"/>
      <c r="M7" s="174"/>
      <c r="N7" s="175"/>
      <c r="O7" s="284" t="str">
        <f>VLOOKUP($AY$2,Data,5,FALSE)&amp;VLOOKUP($AY$2,Data,6,FALSE)</f>
        <v/>
      </c>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6"/>
    </row>
    <row r="8" spans="2:51" ht="18.600000000000001" customHeight="1">
      <c r="B8" s="176"/>
      <c r="C8" s="177"/>
      <c r="D8" s="177"/>
      <c r="E8" s="177"/>
      <c r="F8" s="177"/>
      <c r="G8" s="177"/>
      <c r="H8" s="177"/>
      <c r="I8" s="177"/>
      <c r="J8" s="177"/>
      <c r="K8" s="177"/>
      <c r="L8" s="177"/>
      <c r="M8" s="177"/>
      <c r="N8" s="178"/>
      <c r="O8" s="287"/>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9"/>
    </row>
    <row r="9" spans="2:51" ht="17.25" customHeight="1">
      <c r="B9" s="173" t="s">
        <v>30</v>
      </c>
      <c r="C9" s="174"/>
      <c r="D9" s="174"/>
      <c r="E9" s="174"/>
      <c r="F9" s="174"/>
      <c r="G9" s="174"/>
      <c r="H9" s="174"/>
      <c r="I9" s="174"/>
      <c r="J9" s="174"/>
      <c r="K9" s="174"/>
      <c r="L9" s="174"/>
      <c r="M9" s="174"/>
      <c r="N9" s="175"/>
      <c r="O9" s="284">
        <f>VLOOKUP($AY$2,Data,7,FALSE)</f>
        <v>0</v>
      </c>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6"/>
    </row>
    <row r="10" spans="2:51" ht="17.25" customHeight="1">
      <c r="B10" s="176"/>
      <c r="C10" s="177"/>
      <c r="D10" s="177"/>
      <c r="E10" s="177"/>
      <c r="F10" s="177"/>
      <c r="G10" s="177"/>
      <c r="H10" s="177"/>
      <c r="I10" s="177"/>
      <c r="J10" s="177"/>
      <c r="K10" s="177"/>
      <c r="L10" s="177"/>
      <c r="M10" s="177"/>
      <c r="N10" s="178"/>
      <c r="O10" s="287"/>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9"/>
    </row>
    <row r="11" spans="2:51" ht="15.75" customHeight="1">
      <c r="B11" s="189" t="s">
        <v>138</v>
      </c>
      <c r="C11" s="174"/>
      <c r="D11" s="174"/>
      <c r="E11" s="174"/>
      <c r="F11" s="174"/>
      <c r="G11" s="174"/>
      <c r="H11" s="174"/>
      <c r="I11" s="174"/>
      <c r="J11" s="174"/>
      <c r="K11" s="174"/>
      <c r="L11" s="174"/>
      <c r="M11" s="174"/>
      <c r="N11" s="175"/>
      <c r="O11" s="331">
        <f>VLOOKUP($AY$2,Data,8,FALSE)</f>
        <v>0</v>
      </c>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3"/>
    </row>
    <row r="12" spans="2:51" ht="15.75" customHeight="1">
      <c r="B12" s="176"/>
      <c r="C12" s="177"/>
      <c r="D12" s="177"/>
      <c r="E12" s="177"/>
      <c r="F12" s="177"/>
      <c r="G12" s="177"/>
      <c r="H12" s="177"/>
      <c r="I12" s="177"/>
      <c r="J12" s="177"/>
      <c r="K12" s="177"/>
      <c r="L12" s="177"/>
      <c r="M12" s="177"/>
      <c r="N12" s="178"/>
      <c r="O12" s="334"/>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6"/>
    </row>
    <row r="13" spans="2:51" ht="18.600000000000001" customHeight="1">
      <c r="B13" s="308" t="s">
        <v>141</v>
      </c>
      <c r="C13" s="309"/>
      <c r="D13" s="309"/>
      <c r="E13" s="309"/>
      <c r="F13" s="309"/>
      <c r="G13" s="309"/>
      <c r="H13" s="309"/>
      <c r="I13" s="309"/>
      <c r="J13" s="309"/>
      <c r="K13" s="309"/>
      <c r="L13" s="309"/>
      <c r="M13" s="309"/>
      <c r="N13" s="310"/>
      <c r="O13" s="268">
        <f>VLOOKUP($AY$2,Data,2,FALSE)</f>
        <v>0</v>
      </c>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70"/>
    </row>
    <row r="14" spans="2:51" ht="18.600000000000001" customHeight="1">
      <c r="B14" s="311"/>
      <c r="C14" s="312"/>
      <c r="D14" s="312"/>
      <c r="E14" s="312"/>
      <c r="F14" s="312"/>
      <c r="G14" s="312"/>
      <c r="H14" s="312"/>
      <c r="I14" s="312"/>
      <c r="J14" s="312"/>
      <c r="K14" s="312"/>
      <c r="L14" s="312"/>
      <c r="M14" s="312"/>
      <c r="N14" s="313"/>
      <c r="O14" s="271"/>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3"/>
    </row>
    <row r="15" spans="2:51" ht="24.75" customHeight="1">
      <c r="B15" s="173" t="s">
        <v>9</v>
      </c>
      <c r="C15" s="174"/>
      <c r="D15" s="174"/>
      <c r="E15" s="174"/>
      <c r="F15" s="174"/>
      <c r="G15" s="304"/>
      <c r="H15" s="253" t="s">
        <v>4</v>
      </c>
      <c r="I15" s="254"/>
      <c r="J15" s="254"/>
      <c r="K15" s="254"/>
      <c r="L15" s="254"/>
      <c r="M15" s="254"/>
      <c r="N15" s="255"/>
      <c r="O15" s="205" t="s">
        <v>12</v>
      </c>
      <c r="P15" s="206"/>
      <c r="Q15" s="206"/>
      <c r="R15" s="206"/>
      <c r="S15" s="274" t="str">
        <f>IF(VLOOKUP($AY$2,Data,10,FALSE)=0,"-",VLOOKUP($AY$2,Data,10,FALSE))</f>
        <v>-</v>
      </c>
      <c r="T15" s="274"/>
      <c r="U15" s="274"/>
      <c r="V15" s="274"/>
      <c r="W15" s="274"/>
      <c r="X15" s="274"/>
      <c r="Y15" s="274"/>
      <c r="Z15" s="274"/>
      <c r="AA15" s="274"/>
      <c r="AB15" s="274"/>
      <c r="AC15" s="274"/>
      <c r="AD15" s="274"/>
      <c r="AE15" s="275"/>
      <c r="AF15" s="205" t="s">
        <v>13</v>
      </c>
      <c r="AG15" s="206"/>
      <c r="AH15" s="206"/>
      <c r="AI15" s="206"/>
      <c r="AJ15" s="274" t="str">
        <f>IF(VLOOKUP($AY$2,Data,9,FALSE)=0,"-",VLOOKUP($AY$2,Data,9,FALSE))</f>
        <v>-</v>
      </c>
      <c r="AK15" s="274"/>
      <c r="AL15" s="274"/>
      <c r="AM15" s="274"/>
      <c r="AN15" s="274"/>
      <c r="AO15" s="274"/>
      <c r="AP15" s="274"/>
      <c r="AQ15" s="274"/>
      <c r="AR15" s="274"/>
      <c r="AS15" s="274"/>
      <c r="AT15" s="274"/>
      <c r="AU15" s="274"/>
      <c r="AV15" s="275"/>
    </row>
    <row r="16" spans="2:51" ht="24.75" customHeight="1">
      <c r="B16" s="190"/>
      <c r="C16" s="191"/>
      <c r="D16" s="191"/>
      <c r="E16" s="191"/>
      <c r="F16" s="191"/>
      <c r="G16" s="305"/>
      <c r="H16" s="227" t="s">
        <v>5</v>
      </c>
      <c r="I16" s="228"/>
      <c r="J16" s="228"/>
      <c r="K16" s="228"/>
      <c r="L16" s="228"/>
      <c r="M16" s="228"/>
      <c r="N16" s="229"/>
      <c r="O16" s="230" t="s">
        <v>12</v>
      </c>
      <c r="P16" s="231"/>
      <c r="Q16" s="231"/>
      <c r="R16" s="231"/>
      <c r="S16" s="232" t="str">
        <f>IF(VLOOKUP($AY$2,Data,16,FALSE)=0,"-",VLOOKUP($AY$2,Data,16,FALSE))</f>
        <v>-</v>
      </c>
      <c r="T16" s="232"/>
      <c r="U16" s="232"/>
      <c r="V16" s="232"/>
      <c r="W16" s="232"/>
      <c r="X16" s="232"/>
      <c r="Y16" s="232"/>
      <c r="Z16" s="232"/>
      <c r="AA16" s="232"/>
      <c r="AB16" s="233" t="s">
        <v>51</v>
      </c>
      <c r="AC16" s="233"/>
      <c r="AD16" s="233"/>
      <c r="AE16" s="234"/>
      <c r="AF16" s="230" t="s">
        <v>13</v>
      </c>
      <c r="AG16" s="231"/>
      <c r="AH16" s="231"/>
      <c r="AI16" s="231"/>
      <c r="AJ16" s="232" t="str">
        <f>IF(VLOOKUP($AY$2,Data,11,FALSE)=0,"-",VLOOKUP($AY$2,Data,11,FALSE))</f>
        <v>（選択して下さい）</v>
      </c>
      <c r="AK16" s="232"/>
      <c r="AL16" s="232"/>
      <c r="AM16" s="232"/>
      <c r="AN16" s="232"/>
      <c r="AO16" s="232"/>
      <c r="AP16" s="232"/>
      <c r="AQ16" s="232"/>
      <c r="AR16" s="232"/>
      <c r="AS16" s="233" t="s">
        <v>52</v>
      </c>
      <c r="AT16" s="233"/>
      <c r="AU16" s="233"/>
      <c r="AV16" s="234"/>
    </row>
    <row r="17" spans="2:48" ht="24.75" customHeight="1">
      <c r="B17" s="190"/>
      <c r="C17" s="191"/>
      <c r="D17" s="191"/>
      <c r="E17" s="191"/>
      <c r="F17" s="191"/>
      <c r="G17" s="305"/>
      <c r="H17" s="299" t="s">
        <v>19</v>
      </c>
      <c r="I17" s="300"/>
      <c r="J17" s="300"/>
      <c r="K17" s="300"/>
      <c r="L17" s="300"/>
      <c r="M17" s="300"/>
      <c r="N17" s="301"/>
      <c r="O17" s="262" t="s">
        <v>12</v>
      </c>
      <c r="P17" s="263"/>
      <c r="Q17" s="263"/>
      <c r="R17" s="263"/>
      <c r="S17" s="15" t="s">
        <v>67</v>
      </c>
      <c r="T17" s="314" t="str">
        <f>IF(VLOOKUP($AY$2,Data,17,FALSE)=0,"-",VLOOKUP($AY$2,Data,17,FALSE))</f>
        <v>-</v>
      </c>
      <c r="U17" s="314"/>
      <c r="V17" s="314"/>
      <c r="W17" s="314"/>
      <c r="X17" s="314"/>
      <c r="Y17" s="314"/>
      <c r="Z17" s="314"/>
      <c r="AA17" s="15" t="s">
        <v>68</v>
      </c>
      <c r="AB17" s="233" t="s">
        <v>51</v>
      </c>
      <c r="AC17" s="233"/>
      <c r="AD17" s="233"/>
      <c r="AE17" s="234"/>
      <c r="AF17" s="262" t="s">
        <v>13</v>
      </c>
      <c r="AG17" s="263"/>
      <c r="AH17" s="263"/>
      <c r="AI17" s="263"/>
      <c r="AJ17" s="15" t="s">
        <v>69</v>
      </c>
      <c r="AK17" s="314" t="str">
        <f>IF(VLOOKUP($AY$2,Data,12,FALSE)=0,"-",VLOOKUP($AY$2,Data,12,FALSE))</f>
        <v>-</v>
      </c>
      <c r="AL17" s="314"/>
      <c r="AM17" s="314"/>
      <c r="AN17" s="314"/>
      <c r="AO17" s="314"/>
      <c r="AP17" s="314"/>
      <c r="AQ17" s="314"/>
      <c r="AR17" s="15" t="s">
        <v>70</v>
      </c>
      <c r="AS17" s="233" t="s">
        <v>52</v>
      </c>
      <c r="AT17" s="233"/>
      <c r="AU17" s="233"/>
      <c r="AV17" s="234"/>
    </row>
    <row r="18" spans="2:48" ht="24.75" customHeight="1">
      <c r="B18" s="190"/>
      <c r="C18" s="191"/>
      <c r="D18" s="191"/>
      <c r="E18" s="191"/>
      <c r="F18" s="191"/>
      <c r="G18" s="305"/>
      <c r="H18" s="265" t="s">
        <v>6</v>
      </c>
      <c r="I18" s="266"/>
      <c r="J18" s="266"/>
      <c r="K18" s="266"/>
      <c r="L18" s="266"/>
      <c r="M18" s="266"/>
      <c r="N18" s="267"/>
      <c r="O18" s="262" t="s">
        <v>12</v>
      </c>
      <c r="P18" s="263"/>
      <c r="Q18" s="263"/>
      <c r="R18" s="263"/>
      <c r="S18" s="314" t="str">
        <f>IF(VLOOKUP($AY$2,Data,18,FALSE)=0,"-",VLOOKUP($AY$2,Data,18,FALSE))</f>
        <v>-</v>
      </c>
      <c r="T18" s="314"/>
      <c r="U18" s="314"/>
      <c r="V18" s="314"/>
      <c r="W18" s="314"/>
      <c r="X18" s="314"/>
      <c r="Y18" s="314"/>
      <c r="Z18" s="314"/>
      <c r="AA18" s="314"/>
      <c r="AB18" s="260"/>
      <c r="AC18" s="260"/>
      <c r="AD18" s="260"/>
      <c r="AE18" s="261"/>
      <c r="AF18" s="262" t="s">
        <v>13</v>
      </c>
      <c r="AG18" s="263"/>
      <c r="AH18" s="263"/>
      <c r="AI18" s="263"/>
      <c r="AJ18" s="314" t="str">
        <f>IF(VLOOKUP($AY$2,Data,13,FALSE)=0,"-",VLOOKUP($AY$2,Data,13,FALSE))</f>
        <v>（選択して下さい）</v>
      </c>
      <c r="AK18" s="314"/>
      <c r="AL18" s="314"/>
      <c r="AM18" s="314"/>
      <c r="AN18" s="314"/>
      <c r="AO18" s="314"/>
      <c r="AP18" s="314"/>
      <c r="AQ18" s="314"/>
      <c r="AR18" s="314"/>
      <c r="AS18" s="260"/>
      <c r="AT18" s="260"/>
      <c r="AU18" s="260"/>
      <c r="AV18" s="261"/>
    </row>
    <row r="19" spans="2:48" ht="24.75" customHeight="1">
      <c r="B19" s="190"/>
      <c r="C19" s="191"/>
      <c r="D19" s="191"/>
      <c r="E19" s="191"/>
      <c r="F19" s="191"/>
      <c r="G19" s="305"/>
      <c r="H19" s="265" t="s">
        <v>139</v>
      </c>
      <c r="I19" s="266"/>
      <c r="J19" s="266"/>
      <c r="K19" s="266"/>
      <c r="L19" s="266"/>
      <c r="M19" s="266"/>
      <c r="N19" s="267"/>
      <c r="O19" s="262" t="s">
        <v>12</v>
      </c>
      <c r="P19" s="263"/>
      <c r="Q19" s="263"/>
      <c r="R19" s="263"/>
      <c r="S19" s="314" t="str">
        <f>IF(VLOOKUP($AY$2,Data,19,FALSE)=0,"-",VLOOKUP($AY$2,Data,19,FALSE))</f>
        <v>-</v>
      </c>
      <c r="T19" s="314"/>
      <c r="U19" s="314"/>
      <c r="V19" s="314"/>
      <c r="W19" s="314"/>
      <c r="X19" s="314"/>
      <c r="Y19" s="314"/>
      <c r="Z19" s="314"/>
      <c r="AA19" s="314"/>
      <c r="AB19" s="250" t="s">
        <v>53</v>
      </c>
      <c r="AC19" s="250"/>
      <c r="AD19" s="250"/>
      <c r="AE19" s="251"/>
      <c r="AF19" s="262" t="s">
        <v>13</v>
      </c>
      <c r="AG19" s="263"/>
      <c r="AH19" s="263"/>
      <c r="AI19" s="263"/>
      <c r="AJ19" s="314" t="str">
        <f>IF(VLOOKUP($AY$2,Data,14,FALSE)=0,"-",VLOOKUP($AY$2,Data,14,FALSE))</f>
        <v>-</v>
      </c>
      <c r="AK19" s="314"/>
      <c r="AL19" s="314"/>
      <c r="AM19" s="314"/>
      <c r="AN19" s="314"/>
      <c r="AO19" s="314"/>
      <c r="AP19" s="314"/>
      <c r="AQ19" s="314"/>
      <c r="AR19" s="314"/>
      <c r="AS19" s="250" t="s">
        <v>54</v>
      </c>
      <c r="AT19" s="250"/>
      <c r="AU19" s="250"/>
      <c r="AV19" s="251"/>
    </row>
    <row r="20" spans="2:48" ht="24.75" customHeight="1">
      <c r="B20" s="176"/>
      <c r="C20" s="177"/>
      <c r="D20" s="177"/>
      <c r="E20" s="177"/>
      <c r="F20" s="177"/>
      <c r="G20" s="306"/>
      <c r="H20" s="239" t="s">
        <v>140</v>
      </c>
      <c r="I20" s="240"/>
      <c r="J20" s="240"/>
      <c r="K20" s="240"/>
      <c r="L20" s="240"/>
      <c r="M20" s="240"/>
      <c r="N20" s="241"/>
      <c r="O20" s="235" t="s">
        <v>12</v>
      </c>
      <c r="P20" s="236"/>
      <c r="Q20" s="236"/>
      <c r="R20" s="236"/>
      <c r="S20" s="247" t="str">
        <f>IF(VLOOKUP($AY$2,Data,20,FALSE)=0,"-",VLOOKUP($AY$2,Data,20,FALSE))</f>
        <v>-</v>
      </c>
      <c r="T20" s="247"/>
      <c r="U20" s="247"/>
      <c r="V20" s="247"/>
      <c r="W20" s="247"/>
      <c r="X20" s="247"/>
      <c r="Y20" s="247"/>
      <c r="Z20" s="247"/>
      <c r="AA20" s="247"/>
      <c r="AB20" s="248" t="s">
        <v>53</v>
      </c>
      <c r="AC20" s="248"/>
      <c r="AD20" s="248"/>
      <c r="AE20" s="249"/>
      <c r="AF20" s="235" t="s">
        <v>13</v>
      </c>
      <c r="AG20" s="236"/>
      <c r="AH20" s="236"/>
      <c r="AI20" s="236"/>
      <c r="AJ20" s="247" t="str">
        <f>IF(VLOOKUP($AY$2,Data,15,FALSE)=0,"-",VLOOKUP($AY$2,Data,15,FALSE))</f>
        <v>-</v>
      </c>
      <c r="AK20" s="247"/>
      <c r="AL20" s="247"/>
      <c r="AM20" s="247"/>
      <c r="AN20" s="247"/>
      <c r="AO20" s="247"/>
      <c r="AP20" s="247"/>
      <c r="AQ20" s="247"/>
      <c r="AR20" s="247"/>
      <c r="AS20" s="248" t="s">
        <v>54</v>
      </c>
      <c r="AT20" s="248"/>
      <c r="AU20" s="248"/>
      <c r="AV20" s="249"/>
    </row>
    <row r="21" spans="2:48" ht="24.75" customHeight="1">
      <c r="B21" s="173" t="s">
        <v>10</v>
      </c>
      <c r="C21" s="242"/>
      <c r="D21" s="242"/>
      <c r="E21" s="242"/>
      <c r="F21" s="242"/>
      <c r="G21" s="258"/>
      <c r="H21" s="253" t="s">
        <v>5</v>
      </c>
      <c r="I21" s="254"/>
      <c r="J21" s="254"/>
      <c r="K21" s="254"/>
      <c r="L21" s="254"/>
      <c r="M21" s="254"/>
      <c r="N21" s="255"/>
      <c r="O21" s="205" t="s">
        <v>12</v>
      </c>
      <c r="P21" s="206"/>
      <c r="Q21" s="206"/>
      <c r="R21" s="206"/>
      <c r="S21" s="257" t="str">
        <f>IF(VLOOKUP($AY$2,Data,24,FALSE)=0,"-",VLOOKUP($AY$2,Data,24,FALSE))</f>
        <v>-</v>
      </c>
      <c r="T21" s="257"/>
      <c r="U21" s="257"/>
      <c r="V21" s="257"/>
      <c r="W21" s="257"/>
      <c r="X21" s="257"/>
      <c r="Y21" s="257"/>
      <c r="Z21" s="257"/>
      <c r="AA21" s="257"/>
      <c r="AB21" s="237" t="s">
        <v>51</v>
      </c>
      <c r="AC21" s="237"/>
      <c r="AD21" s="237"/>
      <c r="AE21" s="238"/>
      <c r="AF21" s="205" t="s">
        <v>13</v>
      </c>
      <c r="AG21" s="206"/>
      <c r="AH21" s="206"/>
      <c r="AI21" s="206"/>
      <c r="AJ21" s="257" t="str">
        <f>IF(VLOOKUP($AY$2,Data,21,FALSE)=0,"-",VLOOKUP($AY$2,Data,21,FALSE))</f>
        <v>-</v>
      </c>
      <c r="AK21" s="257"/>
      <c r="AL21" s="257"/>
      <c r="AM21" s="257"/>
      <c r="AN21" s="257"/>
      <c r="AO21" s="257"/>
      <c r="AP21" s="257"/>
      <c r="AQ21" s="257"/>
      <c r="AR21" s="257"/>
      <c r="AS21" s="237" t="s">
        <v>52</v>
      </c>
      <c r="AT21" s="237"/>
      <c r="AU21" s="237"/>
      <c r="AV21" s="238"/>
    </row>
    <row r="22" spans="2:48" ht="24.75" customHeight="1">
      <c r="B22" s="243"/>
      <c r="C22" s="244"/>
      <c r="D22" s="244"/>
      <c r="E22" s="244"/>
      <c r="F22" s="244"/>
      <c r="G22" s="259"/>
      <c r="H22" s="227" t="s">
        <v>139</v>
      </c>
      <c r="I22" s="228"/>
      <c r="J22" s="228"/>
      <c r="K22" s="228"/>
      <c r="L22" s="228"/>
      <c r="M22" s="228"/>
      <c r="N22" s="229"/>
      <c r="O22" s="230" t="s">
        <v>12</v>
      </c>
      <c r="P22" s="231"/>
      <c r="Q22" s="231"/>
      <c r="R22" s="231"/>
      <c r="S22" s="232" t="str">
        <f>IF(VLOOKUP($AY$2,Data,25,FALSE)=0,"-",VLOOKUP($AY$2,Data,25,FALSE))</f>
        <v>-</v>
      </c>
      <c r="T22" s="232"/>
      <c r="U22" s="232"/>
      <c r="V22" s="232"/>
      <c r="W22" s="232"/>
      <c r="X22" s="232"/>
      <c r="Y22" s="232"/>
      <c r="Z22" s="232"/>
      <c r="AA22" s="232"/>
      <c r="AB22" s="233" t="s">
        <v>53</v>
      </c>
      <c r="AC22" s="233"/>
      <c r="AD22" s="233"/>
      <c r="AE22" s="234"/>
      <c r="AF22" s="230" t="s">
        <v>13</v>
      </c>
      <c r="AG22" s="231"/>
      <c r="AH22" s="231"/>
      <c r="AI22" s="231"/>
      <c r="AJ22" s="232" t="str">
        <f>IF(VLOOKUP($AY$2,Data,22,FALSE)=0,"-",VLOOKUP($AY$2,Data,22,FALSE))</f>
        <v>-</v>
      </c>
      <c r="AK22" s="232"/>
      <c r="AL22" s="232"/>
      <c r="AM22" s="232"/>
      <c r="AN22" s="232"/>
      <c r="AO22" s="232"/>
      <c r="AP22" s="232"/>
      <c r="AQ22" s="232"/>
      <c r="AR22" s="232"/>
      <c r="AS22" s="233" t="s">
        <v>54</v>
      </c>
      <c r="AT22" s="233"/>
      <c r="AU22" s="233"/>
      <c r="AV22" s="234"/>
    </row>
    <row r="23" spans="2:48" ht="24.75" customHeight="1">
      <c r="B23" s="243"/>
      <c r="C23" s="244"/>
      <c r="D23" s="244"/>
      <c r="E23" s="244"/>
      <c r="F23" s="244"/>
      <c r="G23" s="259"/>
      <c r="H23" s="239" t="s">
        <v>140</v>
      </c>
      <c r="I23" s="240"/>
      <c r="J23" s="240"/>
      <c r="K23" s="240"/>
      <c r="L23" s="240"/>
      <c r="M23" s="240"/>
      <c r="N23" s="241"/>
      <c r="O23" s="235" t="s">
        <v>12</v>
      </c>
      <c r="P23" s="236"/>
      <c r="Q23" s="236"/>
      <c r="R23" s="236"/>
      <c r="S23" s="247" t="str">
        <f>IF(VLOOKUP($AY$2,Data,26,FALSE)=0,"-",VLOOKUP($AY$2,Data,26,FALSE))</f>
        <v>-</v>
      </c>
      <c r="T23" s="247"/>
      <c r="U23" s="247"/>
      <c r="V23" s="247"/>
      <c r="W23" s="247"/>
      <c r="X23" s="247"/>
      <c r="Y23" s="247"/>
      <c r="Z23" s="247"/>
      <c r="AA23" s="247"/>
      <c r="AB23" s="248" t="s">
        <v>53</v>
      </c>
      <c r="AC23" s="248"/>
      <c r="AD23" s="248"/>
      <c r="AE23" s="249"/>
      <c r="AF23" s="235" t="s">
        <v>13</v>
      </c>
      <c r="AG23" s="236"/>
      <c r="AH23" s="236"/>
      <c r="AI23" s="236"/>
      <c r="AJ23" s="247" t="str">
        <f>IF(VLOOKUP($AY$2,Data,23,FALSE)=0,"-",VLOOKUP($AY$2,Data,23,FALSE))</f>
        <v>-</v>
      </c>
      <c r="AK23" s="247"/>
      <c r="AL23" s="247"/>
      <c r="AM23" s="247"/>
      <c r="AN23" s="247"/>
      <c r="AO23" s="247"/>
      <c r="AP23" s="247"/>
      <c r="AQ23" s="247"/>
      <c r="AR23" s="247"/>
      <c r="AS23" s="248" t="s">
        <v>54</v>
      </c>
      <c r="AT23" s="248"/>
      <c r="AU23" s="248"/>
      <c r="AV23" s="249"/>
    </row>
    <row r="24" spans="2:48" ht="24.75" customHeight="1">
      <c r="B24" s="173" t="s">
        <v>11</v>
      </c>
      <c r="C24" s="242"/>
      <c r="D24" s="242"/>
      <c r="E24" s="242"/>
      <c r="F24" s="242"/>
      <c r="G24" s="242"/>
      <c r="H24" s="253" t="s">
        <v>5</v>
      </c>
      <c r="I24" s="254"/>
      <c r="J24" s="254"/>
      <c r="K24" s="254"/>
      <c r="L24" s="254"/>
      <c r="M24" s="254"/>
      <c r="N24" s="255"/>
      <c r="O24" s="205" t="s">
        <v>12</v>
      </c>
      <c r="P24" s="206"/>
      <c r="Q24" s="206"/>
      <c r="R24" s="206"/>
      <c r="S24" s="257" t="str">
        <f>IF(VLOOKUP($AY$2,Data,30,FALSE)=0,"-",VLOOKUP($AY$2,Data,30,FALSE))</f>
        <v>-</v>
      </c>
      <c r="T24" s="257"/>
      <c r="U24" s="257"/>
      <c r="V24" s="257"/>
      <c r="W24" s="257"/>
      <c r="X24" s="257"/>
      <c r="Y24" s="257"/>
      <c r="Z24" s="257"/>
      <c r="AA24" s="257"/>
      <c r="AB24" s="237" t="s">
        <v>51</v>
      </c>
      <c r="AC24" s="237"/>
      <c r="AD24" s="237"/>
      <c r="AE24" s="238"/>
      <c r="AF24" s="205" t="s">
        <v>13</v>
      </c>
      <c r="AG24" s="206"/>
      <c r="AH24" s="206"/>
      <c r="AI24" s="206"/>
      <c r="AJ24" s="257" t="str">
        <f>IF(VLOOKUP($AY$2,Data,27,FALSE)=0,"-",VLOOKUP($AY$2,Data,27,FALSE))</f>
        <v>-</v>
      </c>
      <c r="AK24" s="257"/>
      <c r="AL24" s="257"/>
      <c r="AM24" s="257"/>
      <c r="AN24" s="257"/>
      <c r="AO24" s="257"/>
      <c r="AP24" s="257"/>
      <c r="AQ24" s="257"/>
      <c r="AR24" s="257"/>
      <c r="AS24" s="237" t="s">
        <v>52</v>
      </c>
      <c r="AT24" s="237"/>
      <c r="AU24" s="237"/>
      <c r="AV24" s="238"/>
    </row>
    <row r="25" spans="2:48" ht="24.75" customHeight="1">
      <c r="B25" s="243"/>
      <c r="C25" s="244"/>
      <c r="D25" s="244"/>
      <c r="E25" s="244"/>
      <c r="F25" s="244"/>
      <c r="G25" s="244"/>
      <c r="H25" s="227" t="s">
        <v>139</v>
      </c>
      <c r="I25" s="228"/>
      <c r="J25" s="228"/>
      <c r="K25" s="228"/>
      <c r="L25" s="228"/>
      <c r="M25" s="228"/>
      <c r="N25" s="229"/>
      <c r="O25" s="230" t="s">
        <v>12</v>
      </c>
      <c r="P25" s="231"/>
      <c r="Q25" s="231"/>
      <c r="R25" s="231"/>
      <c r="S25" s="232" t="str">
        <f>IF(VLOOKUP($AY$2,Data,31,FALSE)=0,"-",VLOOKUP($AY$2,Data,31,FALSE))</f>
        <v>-</v>
      </c>
      <c r="T25" s="232"/>
      <c r="U25" s="232"/>
      <c r="V25" s="232"/>
      <c r="W25" s="232"/>
      <c r="X25" s="232"/>
      <c r="Y25" s="232"/>
      <c r="Z25" s="232"/>
      <c r="AA25" s="232"/>
      <c r="AB25" s="233" t="s">
        <v>53</v>
      </c>
      <c r="AC25" s="233"/>
      <c r="AD25" s="233"/>
      <c r="AE25" s="234"/>
      <c r="AF25" s="230" t="s">
        <v>13</v>
      </c>
      <c r="AG25" s="231"/>
      <c r="AH25" s="231"/>
      <c r="AI25" s="231"/>
      <c r="AJ25" s="232" t="str">
        <f>IF(VLOOKUP($AY$2,Data,28,FALSE)=0,"-",VLOOKUP($AY$2,Data,28,FALSE))</f>
        <v>-</v>
      </c>
      <c r="AK25" s="232"/>
      <c r="AL25" s="232"/>
      <c r="AM25" s="232"/>
      <c r="AN25" s="232"/>
      <c r="AO25" s="232"/>
      <c r="AP25" s="232"/>
      <c r="AQ25" s="232"/>
      <c r="AR25" s="232"/>
      <c r="AS25" s="233" t="s">
        <v>54</v>
      </c>
      <c r="AT25" s="233"/>
      <c r="AU25" s="233"/>
      <c r="AV25" s="234"/>
    </row>
    <row r="26" spans="2:48" ht="24.75" customHeight="1">
      <c r="B26" s="245"/>
      <c r="C26" s="246"/>
      <c r="D26" s="246"/>
      <c r="E26" s="246"/>
      <c r="F26" s="246"/>
      <c r="G26" s="246"/>
      <c r="H26" s="239" t="s">
        <v>140</v>
      </c>
      <c r="I26" s="240"/>
      <c r="J26" s="240"/>
      <c r="K26" s="240"/>
      <c r="L26" s="240"/>
      <c r="M26" s="240"/>
      <c r="N26" s="241"/>
      <c r="O26" s="235" t="s">
        <v>12</v>
      </c>
      <c r="P26" s="236"/>
      <c r="Q26" s="236"/>
      <c r="R26" s="236"/>
      <c r="S26" s="247" t="str">
        <f>IF(VLOOKUP($AY$2,Data,32,FALSE)=0,"-",VLOOKUP($AY$2,Data,32,FALSE))</f>
        <v>-</v>
      </c>
      <c r="T26" s="247"/>
      <c r="U26" s="247"/>
      <c r="V26" s="247"/>
      <c r="W26" s="247"/>
      <c r="X26" s="247"/>
      <c r="Y26" s="247"/>
      <c r="Z26" s="247"/>
      <c r="AA26" s="247"/>
      <c r="AB26" s="248" t="s">
        <v>53</v>
      </c>
      <c r="AC26" s="248"/>
      <c r="AD26" s="248"/>
      <c r="AE26" s="249"/>
      <c r="AF26" s="235" t="s">
        <v>13</v>
      </c>
      <c r="AG26" s="236"/>
      <c r="AH26" s="236"/>
      <c r="AI26" s="236"/>
      <c r="AJ26" s="247" t="str">
        <f>IF(VLOOKUP($AY$2,Data,29,FALSE)=0,"-",VLOOKUP($AY$2,Data,29,FALSE))</f>
        <v>-</v>
      </c>
      <c r="AK26" s="247"/>
      <c r="AL26" s="247"/>
      <c r="AM26" s="247"/>
      <c r="AN26" s="247"/>
      <c r="AO26" s="247"/>
      <c r="AP26" s="247"/>
      <c r="AQ26" s="247"/>
      <c r="AR26" s="247"/>
      <c r="AS26" s="248" t="s">
        <v>54</v>
      </c>
      <c r="AT26" s="248"/>
      <c r="AU26" s="248"/>
      <c r="AV26" s="249"/>
    </row>
    <row r="27" spans="2:48" ht="24.75" customHeight="1">
      <c r="B27" s="219" t="s">
        <v>7</v>
      </c>
      <c r="C27" s="220"/>
      <c r="D27" s="220"/>
      <c r="E27" s="220"/>
      <c r="F27" s="220"/>
      <c r="G27" s="220"/>
      <c r="H27" s="220"/>
      <c r="I27" s="220"/>
      <c r="J27" s="220"/>
      <c r="K27" s="220"/>
      <c r="L27" s="220"/>
      <c r="M27" s="220"/>
      <c r="N27" s="221"/>
      <c r="O27" s="224" t="s">
        <v>12</v>
      </c>
      <c r="P27" s="225"/>
      <c r="Q27" s="225"/>
      <c r="R27" s="225"/>
      <c r="S27" s="226" t="str">
        <f>IF(VLOOKUP($AY$2,Data,34,FALSE)=0,"-",VLOOKUP($AY$2,Data,34,FALSE))</f>
        <v>-</v>
      </c>
      <c r="T27" s="226"/>
      <c r="U27" s="226"/>
      <c r="V27" s="226"/>
      <c r="W27" s="226"/>
      <c r="X27" s="226"/>
      <c r="Y27" s="226"/>
      <c r="Z27" s="226"/>
      <c r="AA27" s="226"/>
      <c r="AB27" s="222" t="s">
        <v>51</v>
      </c>
      <c r="AC27" s="222"/>
      <c r="AD27" s="222"/>
      <c r="AE27" s="223"/>
      <c r="AF27" s="224" t="s">
        <v>13</v>
      </c>
      <c r="AG27" s="225"/>
      <c r="AH27" s="225"/>
      <c r="AI27" s="225"/>
      <c r="AJ27" s="226" t="str">
        <f>IF(VLOOKUP($AY$2,Data,33,FALSE)=0,"-",VLOOKUP($AY$2,Data,33,FALSE))</f>
        <v>-</v>
      </c>
      <c r="AK27" s="226"/>
      <c r="AL27" s="226"/>
      <c r="AM27" s="226"/>
      <c r="AN27" s="226"/>
      <c r="AO27" s="226"/>
      <c r="AP27" s="226"/>
      <c r="AQ27" s="226"/>
      <c r="AR27" s="226"/>
      <c r="AS27" s="222" t="s">
        <v>52</v>
      </c>
      <c r="AT27" s="222"/>
      <c r="AU27" s="222"/>
      <c r="AV27" s="223"/>
    </row>
    <row r="28" spans="2:48" ht="24.75" customHeight="1">
      <c r="B28" s="219" t="s">
        <v>14</v>
      </c>
      <c r="C28" s="220"/>
      <c r="D28" s="220"/>
      <c r="E28" s="220"/>
      <c r="F28" s="220"/>
      <c r="G28" s="220"/>
      <c r="H28" s="220"/>
      <c r="I28" s="220"/>
      <c r="J28" s="220"/>
      <c r="K28" s="220"/>
      <c r="L28" s="220"/>
      <c r="M28" s="220"/>
      <c r="N28" s="221"/>
      <c r="O28" s="224" t="s">
        <v>12</v>
      </c>
      <c r="P28" s="225"/>
      <c r="Q28" s="225"/>
      <c r="R28" s="225"/>
      <c r="S28" s="226" t="str">
        <f>IF(VLOOKUP($AY$2,Data,38,FALSE)=0,"-",VLOOKUP($AY$2,Data,38,FALSE))</f>
        <v>-</v>
      </c>
      <c r="T28" s="226"/>
      <c r="U28" s="226"/>
      <c r="V28" s="226"/>
      <c r="W28" s="226"/>
      <c r="X28" s="226"/>
      <c r="Y28" s="226"/>
      <c r="Z28" s="226"/>
      <c r="AA28" s="226"/>
      <c r="AB28" s="222" t="s">
        <v>55</v>
      </c>
      <c r="AC28" s="222"/>
      <c r="AD28" s="222"/>
      <c r="AE28" s="223"/>
      <c r="AF28" s="224" t="s">
        <v>13</v>
      </c>
      <c r="AG28" s="225"/>
      <c r="AH28" s="225"/>
      <c r="AI28" s="225"/>
      <c r="AJ28" s="226" t="str">
        <f>IF(VLOOKUP($AY$2,Data,35,FALSE)=0,"-",VLOOKUP($AY$2,Data,35,FALSE))</f>
        <v>-</v>
      </c>
      <c r="AK28" s="226"/>
      <c r="AL28" s="226"/>
      <c r="AM28" s="226"/>
      <c r="AN28" s="226"/>
      <c r="AO28" s="226"/>
      <c r="AP28" s="226"/>
      <c r="AQ28" s="226"/>
      <c r="AR28" s="226"/>
      <c r="AS28" s="222" t="s">
        <v>56</v>
      </c>
      <c r="AT28" s="222"/>
      <c r="AU28" s="222"/>
      <c r="AV28" s="223"/>
    </row>
    <row r="29" spans="2:48" ht="24.75" customHeight="1">
      <c r="B29" s="219" t="s">
        <v>15</v>
      </c>
      <c r="C29" s="220"/>
      <c r="D29" s="220"/>
      <c r="E29" s="220"/>
      <c r="F29" s="220"/>
      <c r="G29" s="220"/>
      <c r="H29" s="220"/>
      <c r="I29" s="220"/>
      <c r="J29" s="220"/>
      <c r="K29" s="220"/>
      <c r="L29" s="220"/>
      <c r="M29" s="220"/>
      <c r="N29" s="221"/>
      <c r="O29" s="224" t="s">
        <v>12</v>
      </c>
      <c r="P29" s="225"/>
      <c r="Q29" s="225"/>
      <c r="R29" s="225"/>
      <c r="S29" s="226" t="str">
        <f>IF(VLOOKUP($AY$2,Data,39,FALSE)=0,"-",VLOOKUP($AY$2,Data,39,FALSE))</f>
        <v>-</v>
      </c>
      <c r="T29" s="226"/>
      <c r="U29" s="226"/>
      <c r="V29" s="226"/>
      <c r="W29" s="226"/>
      <c r="X29" s="226"/>
      <c r="Y29" s="226"/>
      <c r="Z29" s="226"/>
      <c r="AA29" s="226"/>
      <c r="AB29" s="222" t="s">
        <v>51</v>
      </c>
      <c r="AC29" s="222"/>
      <c r="AD29" s="222"/>
      <c r="AE29" s="223"/>
      <c r="AF29" s="224" t="s">
        <v>13</v>
      </c>
      <c r="AG29" s="225"/>
      <c r="AH29" s="225"/>
      <c r="AI29" s="225"/>
      <c r="AJ29" s="226" t="str">
        <f>IF(VLOOKUP($AY$2,Data,36,FALSE)=0,"-",VLOOKUP($AY$2,Data,36,FALSE))</f>
        <v>-</v>
      </c>
      <c r="AK29" s="226"/>
      <c r="AL29" s="226"/>
      <c r="AM29" s="226"/>
      <c r="AN29" s="226"/>
      <c r="AO29" s="226"/>
      <c r="AP29" s="226"/>
      <c r="AQ29" s="226"/>
      <c r="AR29" s="226"/>
      <c r="AS29" s="222" t="s">
        <v>52</v>
      </c>
      <c r="AT29" s="222"/>
      <c r="AU29" s="222"/>
      <c r="AV29" s="223"/>
    </row>
    <row r="30" spans="2:48" ht="24.75" customHeight="1">
      <c r="B30" s="202" t="s">
        <v>18</v>
      </c>
      <c r="C30" s="203"/>
      <c r="D30" s="203"/>
      <c r="E30" s="203"/>
      <c r="F30" s="203"/>
      <c r="G30" s="203"/>
      <c r="H30" s="203"/>
      <c r="I30" s="203"/>
      <c r="J30" s="203"/>
      <c r="K30" s="203"/>
      <c r="L30" s="203"/>
      <c r="M30" s="203"/>
      <c r="N30" s="204"/>
      <c r="O30" s="205" t="s">
        <v>12</v>
      </c>
      <c r="P30" s="206"/>
      <c r="Q30" s="206"/>
      <c r="R30" s="206"/>
      <c r="S30" s="257" t="str">
        <f>IF(VLOOKUP($AY$2,Data,40,FALSE)=0,"-",VLOOKUP($AY$2,Data,40,FALSE))</f>
        <v>-</v>
      </c>
      <c r="T30" s="257"/>
      <c r="U30" s="257"/>
      <c r="V30" s="257"/>
      <c r="W30" s="257"/>
      <c r="X30" s="257"/>
      <c r="Y30" s="257"/>
      <c r="Z30" s="257"/>
      <c r="AA30" s="257"/>
      <c r="AB30" s="208" t="s">
        <v>51</v>
      </c>
      <c r="AC30" s="208"/>
      <c r="AD30" s="208"/>
      <c r="AE30" s="209"/>
      <c r="AF30" s="205" t="s">
        <v>13</v>
      </c>
      <c r="AG30" s="206"/>
      <c r="AH30" s="206"/>
      <c r="AI30" s="206"/>
      <c r="AJ30" s="257" t="str">
        <f>IF(VLOOKUP($AY$2,Data,37,FALSE)=0,"-",VLOOKUP($AY$2,Data,37,FALSE))</f>
        <v>-</v>
      </c>
      <c r="AK30" s="257"/>
      <c r="AL30" s="257"/>
      <c r="AM30" s="257"/>
      <c r="AN30" s="257"/>
      <c r="AO30" s="257"/>
      <c r="AP30" s="257"/>
      <c r="AQ30" s="257"/>
      <c r="AR30" s="257"/>
      <c r="AS30" s="208" t="s">
        <v>52</v>
      </c>
      <c r="AT30" s="208"/>
      <c r="AU30" s="208"/>
      <c r="AV30" s="209"/>
    </row>
    <row r="31" spans="2:48" ht="33.75" customHeight="1">
      <c r="B31" s="202" t="s">
        <v>16</v>
      </c>
      <c r="C31" s="203"/>
      <c r="D31" s="203"/>
      <c r="E31" s="203"/>
      <c r="F31" s="203"/>
      <c r="G31" s="203"/>
      <c r="H31" s="203"/>
      <c r="I31" s="203"/>
      <c r="J31" s="203"/>
      <c r="K31" s="203"/>
      <c r="L31" s="203"/>
      <c r="M31" s="203"/>
      <c r="N31" s="204"/>
      <c r="O31" s="318" t="str">
        <f>IF(VLOOKUP($AY$2,Data,41,FALSE)=0,"-",VLOOKUP($AY$2,Data,41,FALSE))</f>
        <v>-</v>
      </c>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20"/>
    </row>
    <row r="32" spans="2:48" ht="21.75" customHeight="1">
      <c r="B32" s="219" t="s">
        <v>8</v>
      </c>
      <c r="C32" s="220"/>
      <c r="D32" s="220"/>
      <c r="E32" s="220"/>
      <c r="F32" s="220"/>
      <c r="G32" s="220"/>
      <c r="H32" s="220"/>
      <c r="I32" s="220"/>
      <c r="J32" s="220"/>
      <c r="K32" s="220"/>
      <c r="L32" s="220"/>
      <c r="M32" s="220"/>
      <c r="N32" s="221"/>
      <c r="O32" s="318" t="str">
        <f>IF(VLOOKUP($AY$2,Data,42,FALSE)=0,"-",VLOOKUP($AY$2,Data,42,FALSE))</f>
        <v>-</v>
      </c>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20"/>
    </row>
    <row r="33" spans="2:48" ht="18.600000000000001" customHeight="1">
      <c r="B33" s="173" t="s">
        <v>2</v>
      </c>
      <c r="C33" s="211"/>
      <c r="D33" s="211"/>
      <c r="E33" s="211"/>
      <c r="F33" s="211"/>
      <c r="G33" s="211"/>
      <c r="H33" s="211"/>
      <c r="I33" s="211"/>
      <c r="J33" s="211"/>
      <c r="K33" s="211"/>
      <c r="L33" s="211"/>
      <c r="M33" s="211"/>
      <c r="N33" s="212"/>
      <c r="O33" s="179" t="s">
        <v>46</v>
      </c>
      <c r="P33" s="180"/>
      <c r="Q33" s="180"/>
      <c r="R33" s="180"/>
      <c r="S33" s="180"/>
      <c r="T33" s="180"/>
      <c r="U33" s="180"/>
      <c r="V33" s="181"/>
      <c r="W33" s="327">
        <f>VLOOKUP($AY$2,Data,43,FALSE)</f>
        <v>0</v>
      </c>
      <c r="X33" s="328"/>
      <c r="Y33" s="328"/>
      <c r="Z33" s="328"/>
      <c r="AA33" s="328"/>
      <c r="AB33" s="328"/>
      <c r="AC33" s="328"/>
      <c r="AD33" s="328"/>
      <c r="AE33" s="329"/>
      <c r="AF33" s="182" t="s">
        <v>47</v>
      </c>
      <c r="AG33" s="180"/>
      <c r="AH33" s="180"/>
      <c r="AI33" s="180"/>
      <c r="AJ33" s="180"/>
      <c r="AK33" s="180"/>
      <c r="AL33" s="180"/>
      <c r="AM33" s="181"/>
      <c r="AN33" s="327">
        <f>VLOOKUP($AY$2,Data,44,FALSE)</f>
        <v>0</v>
      </c>
      <c r="AO33" s="328"/>
      <c r="AP33" s="328"/>
      <c r="AQ33" s="328"/>
      <c r="AR33" s="328"/>
      <c r="AS33" s="328"/>
      <c r="AT33" s="328"/>
      <c r="AU33" s="328"/>
      <c r="AV33" s="330"/>
    </row>
    <row r="34" spans="2:48" ht="18.600000000000001" customHeight="1">
      <c r="B34" s="213"/>
      <c r="C34" s="214"/>
      <c r="D34" s="214"/>
      <c r="E34" s="214"/>
      <c r="F34" s="214"/>
      <c r="G34" s="214"/>
      <c r="H34" s="214"/>
      <c r="I34" s="214"/>
      <c r="J34" s="214"/>
      <c r="K34" s="214"/>
      <c r="L34" s="214"/>
      <c r="M34" s="214"/>
      <c r="N34" s="215"/>
      <c r="O34" s="183" t="s">
        <v>0</v>
      </c>
      <c r="P34" s="184"/>
      <c r="Q34" s="184"/>
      <c r="R34" s="184"/>
      <c r="S34" s="184"/>
      <c r="T34" s="184"/>
      <c r="U34" s="184"/>
      <c r="V34" s="185"/>
      <c r="W34" s="321">
        <f>VLOOKUP($AY$2,Data,45,FALSE)</f>
        <v>0</v>
      </c>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3"/>
    </row>
    <row r="35" spans="2:48" ht="18.600000000000001" customHeight="1">
      <c r="B35" s="173" t="s">
        <v>3</v>
      </c>
      <c r="C35" s="174"/>
      <c r="D35" s="174"/>
      <c r="E35" s="174"/>
      <c r="F35" s="174"/>
      <c r="G35" s="174"/>
      <c r="H35" s="174"/>
      <c r="I35" s="174"/>
      <c r="J35" s="174"/>
      <c r="K35" s="174"/>
      <c r="L35" s="174"/>
      <c r="M35" s="174"/>
      <c r="N35" s="175"/>
      <c r="O35" s="179" t="s">
        <v>46</v>
      </c>
      <c r="P35" s="180"/>
      <c r="Q35" s="180"/>
      <c r="R35" s="180"/>
      <c r="S35" s="180"/>
      <c r="T35" s="180"/>
      <c r="U35" s="180"/>
      <c r="V35" s="181"/>
      <c r="W35" s="327" t="str">
        <f>VLOOKUP($AY$2,Data,46,FALSE)</f>
        <v>-</v>
      </c>
      <c r="X35" s="328"/>
      <c r="Y35" s="328"/>
      <c r="Z35" s="328"/>
      <c r="AA35" s="328"/>
      <c r="AB35" s="328"/>
      <c r="AC35" s="328"/>
      <c r="AD35" s="328"/>
      <c r="AE35" s="329"/>
      <c r="AF35" s="182" t="s">
        <v>47</v>
      </c>
      <c r="AG35" s="180"/>
      <c r="AH35" s="180"/>
      <c r="AI35" s="180"/>
      <c r="AJ35" s="180"/>
      <c r="AK35" s="180"/>
      <c r="AL35" s="180"/>
      <c r="AM35" s="181"/>
      <c r="AN35" s="327" t="str">
        <f>VLOOKUP($AY$2,Data,47,FALSE)</f>
        <v>（選択して下さい）</v>
      </c>
      <c r="AO35" s="328"/>
      <c r="AP35" s="328"/>
      <c r="AQ35" s="328"/>
      <c r="AR35" s="328"/>
      <c r="AS35" s="328"/>
      <c r="AT35" s="328"/>
      <c r="AU35" s="328"/>
      <c r="AV35" s="330"/>
    </row>
    <row r="36" spans="2:48" ht="18.600000000000001" customHeight="1">
      <c r="B36" s="176"/>
      <c r="C36" s="177"/>
      <c r="D36" s="177"/>
      <c r="E36" s="177"/>
      <c r="F36" s="177"/>
      <c r="G36" s="177"/>
      <c r="H36" s="177"/>
      <c r="I36" s="177"/>
      <c r="J36" s="177"/>
      <c r="K36" s="177"/>
      <c r="L36" s="177"/>
      <c r="M36" s="177"/>
      <c r="N36" s="178"/>
      <c r="O36" s="183" t="s">
        <v>0</v>
      </c>
      <c r="P36" s="184"/>
      <c r="Q36" s="184"/>
      <c r="R36" s="184"/>
      <c r="S36" s="184"/>
      <c r="T36" s="184"/>
      <c r="U36" s="184"/>
      <c r="V36" s="185"/>
      <c r="W36" s="321">
        <f>VLOOKUP($AY$2,Data,48,FALSE)</f>
        <v>0</v>
      </c>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3"/>
    </row>
    <row r="37" spans="2:48" ht="18.600000000000001" customHeight="1">
      <c r="B37" s="189" t="s">
        <v>1</v>
      </c>
      <c r="C37" s="174"/>
      <c r="D37" s="174"/>
      <c r="E37" s="174"/>
      <c r="F37" s="174"/>
      <c r="G37" s="174"/>
      <c r="H37" s="174"/>
      <c r="I37" s="174"/>
      <c r="J37" s="174"/>
      <c r="K37" s="174"/>
      <c r="L37" s="174"/>
      <c r="M37" s="174"/>
      <c r="N37" s="175"/>
      <c r="O37" s="324">
        <f>VLOOKUP($AY$2,Data,49,FALSE)</f>
        <v>0</v>
      </c>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6"/>
    </row>
    <row r="38" spans="2:48" ht="18.600000000000001" customHeight="1">
      <c r="B38" s="190"/>
      <c r="C38" s="191"/>
      <c r="D38" s="191"/>
      <c r="E38" s="191"/>
      <c r="F38" s="191"/>
      <c r="G38" s="191"/>
      <c r="H38" s="191"/>
      <c r="I38" s="191"/>
      <c r="J38" s="191"/>
      <c r="K38" s="191"/>
      <c r="L38" s="191"/>
      <c r="M38" s="191"/>
      <c r="N38" s="192"/>
      <c r="O38" s="196"/>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8"/>
    </row>
    <row r="39" spans="2:48" ht="18.600000000000001" customHeight="1">
      <c r="B39" s="190"/>
      <c r="C39" s="191"/>
      <c r="D39" s="191"/>
      <c r="E39" s="191"/>
      <c r="F39" s="191"/>
      <c r="G39" s="191"/>
      <c r="H39" s="191"/>
      <c r="I39" s="191"/>
      <c r="J39" s="191"/>
      <c r="K39" s="191"/>
      <c r="L39" s="191"/>
      <c r="M39" s="191"/>
      <c r="N39" s="192"/>
      <c r="O39" s="199"/>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1"/>
    </row>
    <row r="40" spans="2:48" ht="18.600000000000001" customHeight="1">
      <c r="B40" s="190"/>
      <c r="C40" s="191"/>
      <c r="D40" s="191"/>
      <c r="E40" s="191"/>
      <c r="F40" s="191"/>
      <c r="G40" s="191"/>
      <c r="H40" s="191"/>
      <c r="I40" s="191"/>
      <c r="J40" s="191"/>
      <c r="K40" s="191"/>
      <c r="L40" s="191"/>
      <c r="M40" s="191"/>
      <c r="N40" s="192"/>
      <c r="O40" s="199"/>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1"/>
    </row>
    <row r="41" spans="2:48" ht="18.600000000000001" customHeight="1">
      <c r="B41" s="190"/>
      <c r="C41" s="191"/>
      <c r="D41" s="191"/>
      <c r="E41" s="191"/>
      <c r="F41" s="191"/>
      <c r="G41" s="191"/>
      <c r="H41" s="191"/>
      <c r="I41" s="191"/>
      <c r="J41" s="191"/>
      <c r="K41" s="191"/>
      <c r="L41" s="191"/>
      <c r="M41" s="191"/>
      <c r="N41" s="192"/>
      <c r="O41" s="168"/>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70"/>
    </row>
    <row r="42" spans="2:48" ht="18.600000000000001" customHeight="1">
      <c r="B42" s="171" t="s">
        <v>20</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row>
    <row r="43" spans="2:48" ht="18.600000000000001" customHeight="1">
      <c r="B43" s="172" t="s">
        <v>71</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row>
  </sheetData>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B25:AE25"/>
    <mergeCell ref="AS21:AV21"/>
    <mergeCell ref="AJ21:AR21"/>
    <mergeCell ref="AJ24:AR24"/>
    <mergeCell ref="AF21:AI21"/>
    <mergeCell ref="AJ25:AR25"/>
    <mergeCell ref="AS26:AV26"/>
    <mergeCell ref="AS25:AV25"/>
    <mergeCell ref="AS24:AV24"/>
    <mergeCell ref="AF24:AI24"/>
    <mergeCell ref="AF25:AI25"/>
    <mergeCell ref="B32:N32"/>
    <mergeCell ref="O32:AV32"/>
    <mergeCell ref="AB30:AE30"/>
    <mergeCell ref="AJ29:AR29"/>
    <mergeCell ref="AF30:AI30"/>
    <mergeCell ref="AJ30:AR30"/>
    <mergeCell ref="AF27:AI27"/>
    <mergeCell ref="S28:AA28"/>
    <mergeCell ref="AJ28:AR28"/>
    <mergeCell ref="AF28:AI28"/>
    <mergeCell ref="B43:AV43"/>
    <mergeCell ref="W34:AV34"/>
    <mergeCell ref="B33:N34"/>
    <mergeCell ref="B42:AV42"/>
    <mergeCell ref="B35:N36"/>
    <mergeCell ref="W36:AV36"/>
    <mergeCell ref="O37:AV37"/>
    <mergeCell ref="O38:AV38"/>
    <mergeCell ref="O34:V34"/>
    <mergeCell ref="O35:V35"/>
    <mergeCell ref="AF35:AM35"/>
    <mergeCell ref="O39:AV39"/>
    <mergeCell ref="O36:V36"/>
    <mergeCell ref="O33:V33"/>
    <mergeCell ref="W33:AE33"/>
    <mergeCell ref="AN33:AV33"/>
    <mergeCell ref="W35:AE35"/>
    <mergeCell ref="AN35:AV35"/>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AF26:AI26"/>
    <mergeCell ref="O24:R24"/>
    <mergeCell ref="O25:R25"/>
    <mergeCell ref="O27:R27"/>
    <mergeCell ref="AJ27:AR27"/>
    <mergeCell ref="O28:R28"/>
    <mergeCell ref="AB27:AE27"/>
    <mergeCell ref="AB28:AE28"/>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13:AV14"/>
    <mergeCell ref="AB15:AE15"/>
    <mergeCell ref="H15:N15"/>
    <mergeCell ref="AS15:AV15"/>
    <mergeCell ref="S15:AA15"/>
    <mergeCell ref="O15:R15"/>
    <mergeCell ref="AJ15:AR15"/>
    <mergeCell ref="AS16:AV16"/>
    <mergeCell ref="O6:AV6"/>
    <mergeCell ref="AF23:AI23"/>
    <mergeCell ref="AB22:AE22"/>
    <mergeCell ref="AJ18:AR18"/>
    <mergeCell ref="AF19:AI19"/>
    <mergeCell ref="AS18:AV18"/>
    <mergeCell ref="AJ20:AR20"/>
    <mergeCell ref="AJ19:AR19"/>
    <mergeCell ref="AS19:AV19"/>
    <mergeCell ref="AS20:AV20"/>
    <mergeCell ref="AF20:AI20"/>
    <mergeCell ref="B21:G23"/>
    <mergeCell ref="O23:R23"/>
    <mergeCell ref="S23:AA23"/>
    <mergeCell ref="O26:R26"/>
    <mergeCell ref="S26:AA26"/>
    <mergeCell ref="H23:N23"/>
    <mergeCell ref="H26:N26"/>
    <mergeCell ref="S24:AA24"/>
    <mergeCell ref="H22:N22"/>
    <mergeCell ref="H24:N24"/>
    <mergeCell ref="O22:R22"/>
    <mergeCell ref="S22:AA22"/>
    <mergeCell ref="O21:R21"/>
    <mergeCell ref="S25:AA25"/>
    <mergeCell ref="AK17:AQ17"/>
    <mergeCell ref="AF33:AM33"/>
    <mergeCell ref="S30:AA30"/>
    <mergeCell ref="AJ26:AR26"/>
    <mergeCell ref="AJ23:AR23"/>
    <mergeCell ref="AF29:AI29"/>
    <mergeCell ref="AS28:AV28"/>
    <mergeCell ref="O18:R18"/>
    <mergeCell ref="AB16:AE16"/>
    <mergeCell ref="O29:R29"/>
    <mergeCell ref="O30:R30"/>
    <mergeCell ref="AB20:AE20"/>
    <mergeCell ref="AB21:AE21"/>
    <mergeCell ref="S27:AA27"/>
    <mergeCell ref="AB24:AE24"/>
    <mergeCell ref="S29:AA29"/>
    <mergeCell ref="AB26:AE26"/>
    <mergeCell ref="O20:R20"/>
    <mergeCell ref="AS22:AV22"/>
    <mergeCell ref="AS27:AV27"/>
    <mergeCell ref="AJ22:AR22"/>
    <mergeCell ref="AB23:AE23"/>
    <mergeCell ref="AS23:AV23"/>
    <mergeCell ref="AF22:AI22"/>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282" t="s">
        <v>40</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X2" s="13" t="s">
        <v>65</v>
      </c>
      <c r="AY2" s="14">
        <v>12</v>
      </c>
    </row>
    <row r="3" spans="2:51" ht="9.75" customHeight="1">
      <c r="AS3" s="3"/>
      <c r="AT3" s="3"/>
      <c r="AU3" s="3"/>
      <c r="AV3" s="2"/>
    </row>
    <row r="4" spans="2:51" ht="15.75" customHeight="1">
      <c r="B4" s="284" t="s">
        <v>137</v>
      </c>
      <c r="C4" s="285"/>
      <c r="D4" s="285"/>
      <c r="E4" s="285"/>
      <c r="F4" s="285"/>
      <c r="G4" s="285"/>
      <c r="H4" s="285"/>
      <c r="I4" s="285"/>
      <c r="J4" s="285"/>
      <c r="K4" s="285"/>
      <c r="L4" s="285"/>
      <c r="M4" s="285"/>
      <c r="N4" s="286"/>
      <c r="O4" s="284">
        <f>VLOOKUP($AY$2,Data,3,FALSE)</f>
        <v>0</v>
      </c>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6"/>
    </row>
    <row r="5" spans="2:51" ht="15.75" customHeight="1">
      <c r="B5" s="287"/>
      <c r="C5" s="288"/>
      <c r="D5" s="288"/>
      <c r="E5" s="288"/>
      <c r="F5" s="288"/>
      <c r="G5" s="288"/>
      <c r="H5" s="288"/>
      <c r="I5" s="288"/>
      <c r="J5" s="288"/>
      <c r="K5" s="288"/>
      <c r="L5" s="288"/>
      <c r="M5" s="288"/>
      <c r="N5" s="289"/>
      <c r="O5" s="287"/>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9"/>
    </row>
    <row r="6" spans="2:51" ht="23.25" customHeight="1">
      <c r="B6" s="296" t="s">
        <v>29</v>
      </c>
      <c r="C6" s="297"/>
      <c r="D6" s="297"/>
      <c r="E6" s="297"/>
      <c r="F6" s="297"/>
      <c r="G6" s="297"/>
      <c r="H6" s="297"/>
      <c r="I6" s="297"/>
      <c r="J6" s="297"/>
      <c r="K6" s="297"/>
      <c r="L6" s="297"/>
      <c r="M6" s="297"/>
      <c r="N6" s="298"/>
      <c r="O6" s="315">
        <f>VLOOKUP($AY$2,Data,4,FALSE)</f>
        <v>0</v>
      </c>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7"/>
    </row>
    <row r="7" spans="2:51" ht="18.600000000000001" customHeight="1">
      <c r="B7" s="173" t="s">
        <v>41</v>
      </c>
      <c r="C7" s="174"/>
      <c r="D7" s="174"/>
      <c r="E7" s="174"/>
      <c r="F7" s="174"/>
      <c r="G7" s="174"/>
      <c r="H7" s="174"/>
      <c r="I7" s="174"/>
      <c r="J7" s="174"/>
      <c r="K7" s="174"/>
      <c r="L7" s="174"/>
      <c r="M7" s="174"/>
      <c r="N7" s="175"/>
      <c r="O7" s="284" t="str">
        <f>VLOOKUP($AY$2,Data,5,FALSE)&amp;VLOOKUP($AY$2,Data,6,FALSE)</f>
        <v/>
      </c>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6"/>
    </row>
    <row r="8" spans="2:51" ht="18.600000000000001" customHeight="1">
      <c r="B8" s="176"/>
      <c r="C8" s="177"/>
      <c r="D8" s="177"/>
      <c r="E8" s="177"/>
      <c r="F8" s="177"/>
      <c r="G8" s="177"/>
      <c r="H8" s="177"/>
      <c r="I8" s="177"/>
      <c r="J8" s="177"/>
      <c r="K8" s="177"/>
      <c r="L8" s="177"/>
      <c r="M8" s="177"/>
      <c r="N8" s="178"/>
      <c r="O8" s="287"/>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9"/>
    </row>
    <row r="9" spans="2:51" ht="17.25" customHeight="1">
      <c r="B9" s="173" t="s">
        <v>30</v>
      </c>
      <c r="C9" s="174"/>
      <c r="D9" s="174"/>
      <c r="E9" s="174"/>
      <c r="F9" s="174"/>
      <c r="G9" s="174"/>
      <c r="H9" s="174"/>
      <c r="I9" s="174"/>
      <c r="J9" s="174"/>
      <c r="K9" s="174"/>
      <c r="L9" s="174"/>
      <c r="M9" s="174"/>
      <c r="N9" s="175"/>
      <c r="O9" s="284">
        <f>VLOOKUP($AY$2,Data,7,FALSE)</f>
        <v>0</v>
      </c>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6"/>
    </row>
    <row r="10" spans="2:51" ht="17.25" customHeight="1">
      <c r="B10" s="176"/>
      <c r="C10" s="177"/>
      <c r="D10" s="177"/>
      <c r="E10" s="177"/>
      <c r="F10" s="177"/>
      <c r="G10" s="177"/>
      <c r="H10" s="177"/>
      <c r="I10" s="177"/>
      <c r="J10" s="177"/>
      <c r="K10" s="177"/>
      <c r="L10" s="177"/>
      <c r="M10" s="177"/>
      <c r="N10" s="178"/>
      <c r="O10" s="287"/>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9"/>
    </row>
    <row r="11" spans="2:51" ht="15.75" customHeight="1">
      <c r="B11" s="189" t="s">
        <v>138</v>
      </c>
      <c r="C11" s="174"/>
      <c r="D11" s="174"/>
      <c r="E11" s="174"/>
      <c r="F11" s="174"/>
      <c r="G11" s="174"/>
      <c r="H11" s="174"/>
      <c r="I11" s="174"/>
      <c r="J11" s="174"/>
      <c r="K11" s="174"/>
      <c r="L11" s="174"/>
      <c r="M11" s="174"/>
      <c r="N11" s="175"/>
      <c r="O11" s="331">
        <f>VLOOKUP($AY$2,Data,8,FALSE)</f>
        <v>0</v>
      </c>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3"/>
    </row>
    <row r="12" spans="2:51" ht="15.75" customHeight="1">
      <c r="B12" s="176"/>
      <c r="C12" s="177"/>
      <c r="D12" s="177"/>
      <c r="E12" s="177"/>
      <c r="F12" s="177"/>
      <c r="G12" s="177"/>
      <c r="H12" s="177"/>
      <c r="I12" s="177"/>
      <c r="J12" s="177"/>
      <c r="K12" s="177"/>
      <c r="L12" s="177"/>
      <c r="M12" s="177"/>
      <c r="N12" s="178"/>
      <c r="O12" s="334"/>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6"/>
    </row>
    <row r="13" spans="2:51" ht="18.600000000000001" customHeight="1">
      <c r="B13" s="308" t="s">
        <v>141</v>
      </c>
      <c r="C13" s="309"/>
      <c r="D13" s="309"/>
      <c r="E13" s="309"/>
      <c r="F13" s="309"/>
      <c r="G13" s="309"/>
      <c r="H13" s="309"/>
      <c r="I13" s="309"/>
      <c r="J13" s="309"/>
      <c r="K13" s="309"/>
      <c r="L13" s="309"/>
      <c r="M13" s="309"/>
      <c r="N13" s="310"/>
      <c r="O13" s="268">
        <f>VLOOKUP($AY$2,Data,2,FALSE)</f>
        <v>0</v>
      </c>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70"/>
    </row>
    <row r="14" spans="2:51" ht="18.600000000000001" customHeight="1">
      <c r="B14" s="311"/>
      <c r="C14" s="312"/>
      <c r="D14" s="312"/>
      <c r="E14" s="312"/>
      <c r="F14" s="312"/>
      <c r="G14" s="312"/>
      <c r="H14" s="312"/>
      <c r="I14" s="312"/>
      <c r="J14" s="312"/>
      <c r="K14" s="312"/>
      <c r="L14" s="312"/>
      <c r="M14" s="312"/>
      <c r="N14" s="313"/>
      <c r="O14" s="271"/>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3"/>
    </row>
    <row r="15" spans="2:51" ht="24.75" customHeight="1">
      <c r="B15" s="173" t="s">
        <v>9</v>
      </c>
      <c r="C15" s="174"/>
      <c r="D15" s="174"/>
      <c r="E15" s="174"/>
      <c r="F15" s="174"/>
      <c r="G15" s="304"/>
      <c r="H15" s="253" t="s">
        <v>4</v>
      </c>
      <c r="I15" s="254"/>
      <c r="J15" s="254"/>
      <c r="K15" s="254"/>
      <c r="L15" s="254"/>
      <c r="M15" s="254"/>
      <c r="N15" s="255"/>
      <c r="O15" s="205" t="s">
        <v>12</v>
      </c>
      <c r="P15" s="206"/>
      <c r="Q15" s="206"/>
      <c r="R15" s="206"/>
      <c r="S15" s="274" t="str">
        <f>IF(VLOOKUP($AY$2,Data,10,FALSE)=0,"-",VLOOKUP($AY$2,Data,10,FALSE))</f>
        <v>-</v>
      </c>
      <c r="T15" s="274"/>
      <c r="U15" s="274"/>
      <c r="V15" s="274"/>
      <c r="W15" s="274"/>
      <c r="X15" s="274"/>
      <c r="Y15" s="274"/>
      <c r="Z15" s="274"/>
      <c r="AA15" s="274"/>
      <c r="AB15" s="274"/>
      <c r="AC15" s="274"/>
      <c r="AD15" s="274"/>
      <c r="AE15" s="275"/>
      <c r="AF15" s="205" t="s">
        <v>13</v>
      </c>
      <c r="AG15" s="206"/>
      <c r="AH15" s="206"/>
      <c r="AI15" s="206"/>
      <c r="AJ15" s="274" t="str">
        <f>IF(VLOOKUP($AY$2,Data,9,FALSE)=0,"-",VLOOKUP($AY$2,Data,9,FALSE))</f>
        <v>-</v>
      </c>
      <c r="AK15" s="274"/>
      <c r="AL15" s="274"/>
      <c r="AM15" s="274"/>
      <c r="AN15" s="274"/>
      <c r="AO15" s="274"/>
      <c r="AP15" s="274"/>
      <c r="AQ15" s="274"/>
      <c r="AR15" s="274"/>
      <c r="AS15" s="274"/>
      <c r="AT15" s="274"/>
      <c r="AU15" s="274"/>
      <c r="AV15" s="275"/>
    </row>
    <row r="16" spans="2:51" ht="24.75" customHeight="1">
      <c r="B16" s="190"/>
      <c r="C16" s="191"/>
      <c r="D16" s="191"/>
      <c r="E16" s="191"/>
      <c r="F16" s="191"/>
      <c r="G16" s="305"/>
      <c r="H16" s="227" t="s">
        <v>5</v>
      </c>
      <c r="I16" s="228"/>
      <c r="J16" s="228"/>
      <c r="K16" s="228"/>
      <c r="L16" s="228"/>
      <c r="M16" s="228"/>
      <c r="N16" s="229"/>
      <c r="O16" s="230" t="s">
        <v>12</v>
      </c>
      <c r="P16" s="231"/>
      <c r="Q16" s="231"/>
      <c r="R16" s="231"/>
      <c r="S16" s="232" t="str">
        <f>IF(VLOOKUP($AY$2,Data,16,FALSE)=0,"-",VLOOKUP($AY$2,Data,16,FALSE))</f>
        <v>-</v>
      </c>
      <c r="T16" s="232"/>
      <c r="U16" s="232"/>
      <c r="V16" s="232"/>
      <c r="W16" s="232"/>
      <c r="X16" s="232"/>
      <c r="Y16" s="232"/>
      <c r="Z16" s="232"/>
      <c r="AA16" s="232"/>
      <c r="AB16" s="233" t="s">
        <v>51</v>
      </c>
      <c r="AC16" s="233"/>
      <c r="AD16" s="233"/>
      <c r="AE16" s="234"/>
      <c r="AF16" s="230" t="s">
        <v>13</v>
      </c>
      <c r="AG16" s="231"/>
      <c r="AH16" s="231"/>
      <c r="AI16" s="231"/>
      <c r="AJ16" s="232" t="str">
        <f>IF(VLOOKUP($AY$2,Data,11,FALSE)=0,"-",VLOOKUP($AY$2,Data,11,FALSE))</f>
        <v>（選択して下さい）</v>
      </c>
      <c r="AK16" s="232"/>
      <c r="AL16" s="232"/>
      <c r="AM16" s="232"/>
      <c r="AN16" s="232"/>
      <c r="AO16" s="232"/>
      <c r="AP16" s="232"/>
      <c r="AQ16" s="232"/>
      <c r="AR16" s="232"/>
      <c r="AS16" s="233" t="s">
        <v>52</v>
      </c>
      <c r="AT16" s="233"/>
      <c r="AU16" s="233"/>
      <c r="AV16" s="234"/>
    </row>
    <row r="17" spans="2:48" ht="24.75" customHeight="1">
      <c r="B17" s="190"/>
      <c r="C17" s="191"/>
      <c r="D17" s="191"/>
      <c r="E17" s="191"/>
      <c r="F17" s="191"/>
      <c r="G17" s="305"/>
      <c r="H17" s="299" t="s">
        <v>19</v>
      </c>
      <c r="I17" s="300"/>
      <c r="J17" s="300"/>
      <c r="K17" s="300"/>
      <c r="L17" s="300"/>
      <c r="M17" s="300"/>
      <c r="N17" s="301"/>
      <c r="O17" s="262" t="s">
        <v>12</v>
      </c>
      <c r="P17" s="263"/>
      <c r="Q17" s="263"/>
      <c r="R17" s="263"/>
      <c r="S17" s="15" t="s">
        <v>67</v>
      </c>
      <c r="T17" s="314" t="str">
        <f>IF(VLOOKUP($AY$2,Data,17,FALSE)=0,"-",VLOOKUP($AY$2,Data,17,FALSE))</f>
        <v>-</v>
      </c>
      <c r="U17" s="314"/>
      <c r="V17" s="314"/>
      <c r="W17" s="314"/>
      <c r="X17" s="314"/>
      <c r="Y17" s="314"/>
      <c r="Z17" s="314"/>
      <c r="AA17" s="15" t="s">
        <v>68</v>
      </c>
      <c r="AB17" s="233" t="s">
        <v>51</v>
      </c>
      <c r="AC17" s="233"/>
      <c r="AD17" s="233"/>
      <c r="AE17" s="234"/>
      <c r="AF17" s="262" t="s">
        <v>13</v>
      </c>
      <c r="AG17" s="263"/>
      <c r="AH17" s="263"/>
      <c r="AI17" s="263"/>
      <c r="AJ17" s="15" t="s">
        <v>69</v>
      </c>
      <c r="AK17" s="314" t="str">
        <f>IF(VLOOKUP($AY$2,Data,12,FALSE)=0,"-",VLOOKUP($AY$2,Data,12,FALSE))</f>
        <v>-</v>
      </c>
      <c r="AL17" s="314"/>
      <c r="AM17" s="314"/>
      <c r="AN17" s="314"/>
      <c r="AO17" s="314"/>
      <c r="AP17" s="314"/>
      <c r="AQ17" s="314"/>
      <c r="AR17" s="15" t="s">
        <v>70</v>
      </c>
      <c r="AS17" s="233" t="s">
        <v>52</v>
      </c>
      <c r="AT17" s="233"/>
      <c r="AU17" s="233"/>
      <c r="AV17" s="234"/>
    </row>
    <row r="18" spans="2:48" ht="24.75" customHeight="1">
      <c r="B18" s="190"/>
      <c r="C18" s="191"/>
      <c r="D18" s="191"/>
      <c r="E18" s="191"/>
      <c r="F18" s="191"/>
      <c r="G18" s="305"/>
      <c r="H18" s="265" t="s">
        <v>6</v>
      </c>
      <c r="I18" s="266"/>
      <c r="J18" s="266"/>
      <c r="K18" s="266"/>
      <c r="L18" s="266"/>
      <c r="M18" s="266"/>
      <c r="N18" s="267"/>
      <c r="O18" s="262" t="s">
        <v>12</v>
      </c>
      <c r="P18" s="263"/>
      <c r="Q18" s="263"/>
      <c r="R18" s="263"/>
      <c r="S18" s="314" t="str">
        <f>IF(VLOOKUP($AY$2,Data,18,FALSE)=0,"-",VLOOKUP($AY$2,Data,18,FALSE))</f>
        <v>-</v>
      </c>
      <c r="T18" s="314"/>
      <c r="U18" s="314"/>
      <c r="V18" s="314"/>
      <c r="W18" s="314"/>
      <c r="X18" s="314"/>
      <c r="Y18" s="314"/>
      <c r="Z18" s="314"/>
      <c r="AA18" s="314"/>
      <c r="AB18" s="260"/>
      <c r="AC18" s="260"/>
      <c r="AD18" s="260"/>
      <c r="AE18" s="261"/>
      <c r="AF18" s="262" t="s">
        <v>13</v>
      </c>
      <c r="AG18" s="263"/>
      <c r="AH18" s="263"/>
      <c r="AI18" s="263"/>
      <c r="AJ18" s="314" t="str">
        <f>IF(VLOOKUP($AY$2,Data,13,FALSE)=0,"-",VLOOKUP($AY$2,Data,13,FALSE))</f>
        <v>（選択して下さい）</v>
      </c>
      <c r="AK18" s="314"/>
      <c r="AL18" s="314"/>
      <c r="AM18" s="314"/>
      <c r="AN18" s="314"/>
      <c r="AO18" s="314"/>
      <c r="AP18" s="314"/>
      <c r="AQ18" s="314"/>
      <c r="AR18" s="314"/>
      <c r="AS18" s="260"/>
      <c r="AT18" s="260"/>
      <c r="AU18" s="260"/>
      <c r="AV18" s="261"/>
    </row>
    <row r="19" spans="2:48" ht="24.75" customHeight="1">
      <c r="B19" s="190"/>
      <c r="C19" s="191"/>
      <c r="D19" s="191"/>
      <c r="E19" s="191"/>
      <c r="F19" s="191"/>
      <c r="G19" s="305"/>
      <c r="H19" s="265" t="s">
        <v>139</v>
      </c>
      <c r="I19" s="266"/>
      <c r="J19" s="266"/>
      <c r="K19" s="266"/>
      <c r="L19" s="266"/>
      <c r="M19" s="266"/>
      <c r="N19" s="267"/>
      <c r="O19" s="262" t="s">
        <v>12</v>
      </c>
      <c r="P19" s="263"/>
      <c r="Q19" s="263"/>
      <c r="R19" s="263"/>
      <c r="S19" s="314" t="str">
        <f>IF(VLOOKUP($AY$2,Data,19,FALSE)=0,"-",VLOOKUP($AY$2,Data,19,FALSE))</f>
        <v>-</v>
      </c>
      <c r="T19" s="314"/>
      <c r="U19" s="314"/>
      <c r="V19" s="314"/>
      <c r="W19" s="314"/>
      <c r="X19" s="314"/>
      <c r="Y19" s="314"/>
      <c r="Z19" s="314"/>
      <c r="AA19" s="314"/>
      <c r="AB19" s="250" t="s">
        <v>53</v>
      </c>
      <c r="AC19" s="250"/>
      <c r="AD19" s="250"/>
      <c r="AE19" s="251"/>
      <c r="AF19" s="262" t="s">
        <v>13</v>
      </c>
      <c r="AG19" s="263"/>
      <c r="AH19" s="263"/>
      <c r="AI19" s="263"/>
      <c r="AJ19" s="314" t="str">
        <f>IF(VLOOKUP($AY$2,Data,14,FALSE)=0,"-",VLOOKUP($AY$2,Data,14,FALSE))</f>
        <v>-</v>
      </c>
      <c r="AK19" s="314"/>
      <c r="AL19" s="314"/>
      <c r="AM19" s="314"/>
      <c r="AN19" s="314"/>
      <c r="AO19" s="314"/>
      <c r="AP19" s="314"/>
      <c r="AQ19" s="314"/>
      <c r="AR19" s="314"/>
      <c r="AS19" s="250" t="s">
        <v>54</v>
      </c>
      <c r="AT19" s="250"/>
      <c r="AU19" s="250"/>
      <c r="AV19" s="251"/>
    </row>
    <row r="20" spans="2:48" ht="24.75" customHeight="1">
      <c r="B20" s="176"/>
      <c r="C20" s="177"/>
      <c r="D20" s="177"/>
      <c r="E20" s="177"/>
      <c r="F20" s="177"/>
      <c r="G20" s="306"/>
      <c r="H20" s="239" t="s">
        <v>140</v>
      </c>
      <c r="I20" s="240"/>
      <c r="J20" s="240"/>
      <c r="K20" s="240"/>
      <c r="L20" s="240"/>
      <c r="M20" s="240"/>
      <c r="N20" s="241"/>
      <c r="O20" s="235" t="s">
        <v>12</v>
      </c>
      <c r="P20" s="236"/>
      <c r="Q20" s="236"/>
      <c r="R20" s="236"/>
      <c r="S20" s="247" t="str">
        <f>IF(VLOOKUP($AY$2,Data,20,FALSE)=0,"-",VLOOKUP($AY$2,Data,20,FALSE))</f>
        <v>-</v>
      </c>
      <c r="T20" s="247"/>
      <c r="U20" s="247"/>
      <c r="V20" s="247"/>
      <c r="W20" s="247"/>
      <c r="X20" s="247"/>
      <c r="Y20" s="247"/>
      <c r="Z20" s="247"/>
      <c r="AA20" s="247"/>
      <c r="AB20" s="248" t="s">
        <v>53</v>
      </c>
      <c r="AC20" s="248"/>
      <c r="AD20" s="248"/>
      <c r="AE20" s="249"/>
      <c r="AF20" s="235" t="s">
        <v>13</v>
      </c>
      <c r="AG20" s="236"/>
      <c r="AH20" s="236"/>
      <c r="AI20" s="236"/>
      <c r="AJ20" s="247" t="str">
        <f>IF(VLOOKUP($AY$2,Data,15,FALSE)=0,"-",VLOOKUP($AY$2,Data,15,FALSE))</f>
        <v>-</v>
      </c>
      <c r="AK20" s="247"/>
      <c r="AL20" s="247"/>
      <c r="AM20" s="247"/>
      <c r="AN20" s="247"/>
      <c r="AO20" s="247"/>
      <c r="AP20" s="247"/>
      <c r="AQ20" s="247"/>
      <c r="AR20" s="247"/>
      <c r="AS20" s="248" t="s">
        <v>54</v>
      </c>
      <c r="AT20" s="248"/>
      <c r="AU20" s="248"/>
      <c r="AV20" s="249"/>
    </row>
    <row r="21" spans="2:48" ht="24.75" customHeight="1">
      <c r="B21" s="173" t="s">
        <v>10</v>
      </c>
      <c r="C21" s="242"/>
      <c r="D21" s="242"/>
      <c r="E21" s="242"/>
      <c r="F21" s="242"/>
      <c r="G21" s="258"/>
      <c r="H21" s="253" t="s">
        <v>5</v>
      </c>
      <c r="I21" s="254"/>
      <c r="J21" s="254"/>
      <c r="K21" s="254"/>
      <c r="L21" s="254"/>
      <c r="M21" s="254"/>
      <c r="N21" s="255"/>
      <c r="O21" s="205" t="s">
        <v>12</v>
      </c>
      <c r="P21" s="206"/>
      <c r="Q21" s="206"/>
      <c r="R21" s="206"/>
      <c r="S21" s="257" t="str">
        <f>IF(VLOOKUP($AY$2,Data,24,FALSE)=0,"-",VLOOKUP($AY$2,Data,24,FALSE))</f>
        <v>-</v>
      </c>
      <c r="T21" s="257"/>
      <c r="U21" s="257"/>
      <c r="V21" s="257"/>
      <c r="W21" s="257"/>
      <c r="X21" s="257"/>
      <c r="Y21" s="257"/>
      <c r="Z21" s="257"/>
      <c r="AA21" s="257"/>
      <c r="AB21" s="237" t="s">
        <v>51</v>
      </c>
      <c r="AC21" s="237"/>
      <c r="AD21" s="237"/>
      <c r="AE21" s="238"/>
      <c r="AF21" s="205" t="s">
        <v>13</v>
      </c>
      <c r="AG21" s="206"/>
      <c r="AH21" s="206"/>
      <c r="AI21" s="206"/>
      <c r="AJ21" s="257" t="str">
        <f>IF(VLOOKUP($AY$2,Data,21,FALSE)=0,"-",VLOOKUP($AY$2,Data,21,FALSE))</f>
        <v>-</v>
      </c>
      <c r="AK21" s="257"/>
      <c r="AL21" s="257"/>
      <c r="AM21" s="257"/>
      <c r="AN21" s="257"/>
      <c r="AO21" s="257"/>
      <c r="AP21" s="257"/>
      <c r="AQ21" s="257"/>
      <c r="AR21" s="257"/>
      <c r="AS21" s="237" t="s">
        <v>52</v>
      </c>
      <c r="AT21" s="237"/>
      <c r="AU21" s="237"/>
      <c r="AV21" s="238"/>
    </row>
    <row r="22" spans="2:48" ht="24.75" customHeight="1">
      <c r="B22" s="243"/>
      <c r="C22" s="244"/>
      <c r="D22" s="244"/>
      <c r="E22" s="244"/>
      <c r="F22" s="244"/>
      <c r="G22" s="259"/>
      <c r="H22" s="227" t="s">
        <v>139</v>
      </c>
      <c r="I22" s="228"/>
      <c r="J22" s="228"/>
      <c r="K22" s="228"/>
      <c r="L22" s="228"/>
      <c r="M22" s="228"/>
      <c r="N22" s="229"/>
      <c r="O22" s="230" t="s">
        <v>12</v>
      </c>
      <c r="P22" s="231"/>
      <c r="Q22" s="231"/>
      <c r="R22" s="231"/>
      <c r="S22" s="232" t="str">
        <f>IF(VLOOKUP($AY$2,Data,25,FALSE)=0,"-",VLOOKUP($AY$2,Data,25,FALSE))</f>
        <v>-</v>
      </c>
      <c r="T22" s="232"/>
      <c r="U22" s="232"/>
      <c r="V22" s="232"/>
      <c r="W22" s="232"/>
      <c r="X22" s="232"/>
      <c r="Y22" s="232"/>
      <c r="Z22" s="232"/>
      <c r="AA22" s="232"/>
      <c r="AB22" s="233" t="s">
        <v>53</v>
      </c>
      <c r="AC22" s="233"/>
      <c r="AD22" s="233"/>
      <c r="AE22" s="234"/>
      <c r="AF22" s="230" t="s">
        <v>13</v>
      </c>
      <c r="AG22" s="231"/>
      <c r="AH22" s="231"/>
      <c r="AI22" s="231"/>
      <c r="AJ22" s="232" t="str">
        <f>IF(VLOOKUP($AY$2,Data,22,FALSE)=0,"-",VLOOKUP($AY$2,Data,22,FALSE))</f>
        <v>-</v>
      </c>
      <c r="AK22" s="232"/>
      <c r="AL22" s="232"/>
      <c r="AM22" s="232"/>
      <c r="AN22" s="232"/>
      <c r="AO22" s="232"/>
      <c r="AP22" s="232"/>
      <c r="AQ22" s="232"/>
      <c r="AR22" s="232"/>
      <c r="AS22" s="233" t="s">
        <v>54</v>
      </c>
      <c r="AT22" s="233"/>
      <c r="AU22" s="233"/>
      <c r="AV22" s="234"/>
    </row>
    <row r="23" spans="2:48" ht="24.75" customHeight="1">
      <c r="B23" s="243"/>
      <c r="C23" s="244"/>
      <c r="D23" s="244"/>
      <c r="E23" s="244"/>
      <c r="F23" s="244"/>
      <c r="G23" s="259"/>
      <c r="H23" s="239" t="s">
        <v>140</v>
      </c>
      <c r="I23" s="240"/>
      <c r="J23" s="240"/>
      <c r="K23" s="240"/>
      <c r="L23" s="240"/>
      <c r="M23" s="240"/>
      <c r="N23" s="241"/>
      <c r="O23" s="235" t="s">
        <v>12</v>
      </c>
      <c r="P23" s="236"/>
      <c r="Q23" s="236"/>
      <c r="R23" s="236"/>
      <c r="S23" s="247" t="str">
        <f>IF(VLOOKUP($AY$2,Data,26,FALSE)=0,"-",VLOOKUP($AY$2,Data,26,FALSE))</f>
        <v>-</v>
      </c>
      <c r="T23" s="247"/>
      <c r="U23" s="247"/>
      <c r="V23" s="247"/>
      <c r="W23" s="247"/>
      <c r="X23" s="247"/>
      <c r="Y23" s="247"/>
      <c r="Z23" s="247"/>
      <c r="AA23" s="247"/>
      <c r="AB23" s="248" t="s">
        <v>53</v>
      </c>
      <c r="AC23" s="248"/>
      <c r="AD23" s="248"/>
      <c r="AE23" s="249"/>
      <c r="AF23" s="235" t="s">
        <v>13</v>
      </c>
      <c r="AG23" s="236"/>
      <c r="AH23" s="236"/>
      <c r="AI23" s="236"/>
      <c r="AJ23" s="247" t="str">
        <f>IF(VLOOKUP($AY$2,Data,23,FALSE)=0,"-",VLOOKUP($AY$2,Data,23,FALSE))</f>
        <v>-</v>
      </c>
      <c r="AK23" s="247"/>
      <c r="AL23" s="247"/>
      <c r="AM23" s="247"/>
      <c r="AN23" s="247"/>
      <c r="AO23" s="247"/>
      <c r="AP23" s="247"/>
      <c r="AQ23" s="247"/>
      <c r="AR23" s="247"/>
      <c r="AS23" s="248" t="s">
        <v>54</v>
      </c>
      <c r="AT23" s="248"/>
      <c r="AU23" s="248"/>
      <c r="AV23" s="249"/>
    </row>
    <row r="24" spans="2:48" ht="24.75" customHeight="1">
      <c r="B24" s="173" t="s">
        <v>11</v>
      </c>
      <c r="C24" s="242"/>
      <c r="D24" s="242"/>
      <c r="E24" s="242"/>
      <c r="F24" s="242"/>
      <c r="G24" s="242"/>
      <c r="H24" s="253" t="s">
        <v>5</v>
      </c>
      <c r="I24" s="254"/>
      <c r="J24" s="254"/>
      <c r="K24" s="254"/>
      <c r="L24" s="254"/>
      <c r="M24" s="254"/>
      <c r="N24" s="255"/>
      <c r="O24" s="205" t="s">
        <v>12</v>
      </c>
      <c r="P24" s="206"/>
      <c r="Q24" s="206"/>
      <c r="R24" s="206"/>
      <c r="S24" s="257" t="str">
        <f>IF(VLOOKUP($AY$2,Data,30,FALSE)=0,"-",VLOOKUP($AY$2,Data,30,FALSE))</f>
        <v>-</v>
      </c>
      <c r="T24" s="257"/>
      <c r="U24" s="257"/>
      <c r="V24" s="257"/>
      <c r="W24" s="257"/>
      <c r="X24" s="257"/>
      <c r="Y24" s="257"/>
      <c r="Z24" s="257"/>
      <c r="AA24" s="257"/>
      <c r="AB24" s="237" t="s">
        <v>51</v>
      </c>
      <c r="AC24" s="237"/>
      <c r="AD24" s="237"/>
      <c r="AE24" s="238"/>
      <c r="AF24" s="205" t="s">
        <v>13</v>
      </c>
      <c r="AG24" s="206"/>
      <c r="AH24" s="206"/>
      <c r="AI24" s="206"/>
      <c r="AJ24" s="257" t="str">
        <f>IF(VLOOKUP($AY$2,Data,27,FALSE)=0,"-",VLOOKUP($AY$2,Data,27,FALSE))</f>
        <v>-</v>
      </c>
      <c r="AK24" s="257"/>
      <c r="AL24" s="257"/>
      <c r="AM24" s="257"/>
      <c r="AN24" s="257"/>
      <c r="AO24" s="257"/>
      <c r="AP24" s="257"/>
      <c r="AQ24" s="257"/>
      <c r="AR24" s="257"/>
      <c r="AS24" s="237" t="s">
        <v>52</v>
      </c>
      <c r="AT24" s="237"/>
      <c r="AU24" s="237"/>
      <c r="AV24" s="238"/>
    </row>
    <row r="25" spans="2:48" ht="24.75" customHeight="1">
      <c r="B25" s="243"/>
      <c r="C25" s="244"/>
      <c r="D25" s="244"/>
      <c r="E25" s="244"/>
      <c r="F25" s="244"/>
      <c r="G25" s="244"/>
      <c r="H25" s="227" t="s">
        <v>139</v>
      </c>
      <c r="I25" s="228"/>
      <c r="J25" s="228"/>
      <c r="K25" s="228"/>
      <c r="L25" s="228"/>
      <c r="M25" s="228"/>
      <c r="N25" s="229"/>
      <c r="O25" s="230" t="s">
        <v>12</v>
      </c>
      <c r="P25" s="231"/>
      <c r="Q25" s="231"/>
      <c r="R25" s="231"/>
      <c r="S25" s="232" t="str">
        <f>IF(VLOOKUP($AY$2,Data,31,FALSE)=0,"-",VLOOKUP($AY$2,Data,31,FALSE))</f>
        <v>-</v>
      </c>
      <c r="T25" s="232"/>
      <c r="U25" s="232"/>
      <c r="V25" s="232"/>
      <c r="W25" s="232"/>
      <c r="X25" s="232"/>
      <c r="Y25" s="232"/>
      <c r="Z25" s="232"/>
      <c r="AA25" s="232"/>
      <c r="AB25" s="233" t="s">
        <v>53</v>
      </c>
      <c r="AC25" s="233"/>
      <c r="AD25" s="233"/>
      <c r="AE25" s="234"/>
      <c r="AF25" s="230" t="s">
        <v>13</v>
      </c>
      <c r="AG25" s="231"/>
      <c r="AH25" s="231"/>
      <c r="AI25" s="231"/>
      <c r="AJ25" s="232" t="str">
        <f>IF(VLOOKUP($AY$2,Data,28,FALSE)=0,"-",VLOOKUP($AY$2,Data,28,FALSE))</f>
        <v>-</v>
      </c>
      <c r="AK25" s="232"/>
      <c r="AL25" s="232"/>
      <c r="AM25" s="232"/>
      <c r="AN25" s="232"/>
      <c r="AO25" s="232"/>
      <c r="AP25" s="232"/>
      <c r="AQ25" s="232"/>
      <c r="AR25" s="232"/>
      <c r="AS25" s="233" t="s">
        <v>54</v>
      </c>
      <c r="AT25" s="233"/>
      <c r="AU25" s="233"/>
      <c r="AV25" s="234"/>
    </row>
    <row r="26" spans="2:48" ht="24.75" customHeight="1">
      <c r="B26" s="245"/>
      <c r="C26" s="246"/>
      <c r="D26" s="246"/>
      <c r="E26" s="246"/>
      <c r="F26" s="246"/>
      <c r="G26" s="246"/>
      <c r="H26" s="239" t="s">
        <v>140</v>
      </c>
      <c r="I26" s="240"/>
      <c r="J26" s="240"/>
      <c r="K26" s="240"/>
      <c r="L26" s="240"/>
      <c r="M26" s="240"/>
      <c r="N26" s="241"/>
      <c r="O26" s="235" t="s">
        <v>12</v>
      </c>
      <c r="P26" s="236"/>
      <c r="Q26" s="236"/>
      <c r="R26" s="236"/>
      <c r="S26" s="247" t="str">
        <f>IF(VLOOKUP($AY$2,Data,32,FALSE)=0,"-",VLOOKUP($AY$2,Data,32,FALSE))</f>
        <v>-</v>
      </c>
      <c r="T26" s="247"/>
      <c r="U26" s="247"/>
      <c r="V26" s="247"/>
      <c r="W26" s="247"/>
      <c r="X26" s="247"/>
      <c r="Y26" s="247"/>
      <c r="Z26" s="247"/>
      <c r="AA26" s="247"/>
      <c r="AB26" s="248" t="s">
        <v>53</v>
      </c>
      <c r="AC26" s="248"/>
      <c r="AD26" s="248"/>
      <c r="AE26" s="249"/>
      <c r="AF26" s="235" t="s">
        <v>13</v>
      </c>
      <c r="AG26" s="236"/>
      <c r="AH26" s="236"/>
      <c r="AI26" s="236"/>
      <c r="AJ26" s="247" t="str">
        <f>IF(VLOOKUP($AY$2,Data,29,FALSE)=0,"-",VLOOKUP($AY$2,Data,29,FALSE))</f>
        <v>-</v>
      </c>
      <c r="AK26" s="247"/>
      <c r="AL26" s="247"/>
      <c r="AM26" s="247"/>
      <c r="AN26" s="247"/>
      <c r="AO26" s="247"/>
      <c r="AP26" s="247"/>
      <c r="AQ26" s="247"/>
      <c r="AR26" s="247"/>
      <c r="AS26" s="248" t="s">
        <v>54</v>
      </c>
      <c r="AT26" s="248"/>
      <c r="AU26" s="248"/>
      <c r="AV26" s="249"/>
    </row>
    <row r="27" spans="2:48" ht="24.75" customHeight="1">
      <c r="B27" s="219" t="s">
        <v>7</v>
      </c>
      <c r="C27" s="220"/>
      <c r="D27" s="220"/>
      <c r="E27" s="220"/>
      <c r="F27" s="220"/>
      <c r="G27" s="220"/>
      <c r="H27" s="220"/>
      <c r="I27" s="220"/>
      <c r="J27" s="220"/>
      <c r="K27" s="220"/>
      <c r="L27" s="220"/>
      <c r="M27" s="220"/>
      <c r="N27" s="221"/>
      <c r="O27" s="224" t="s">
        <v>12</v>
      </c>
      <c r="P27" s="225"/>
      <c r="Q27" s="225"/>
      <c r="R27" s="225"/>
      <c r="S27" s="226" t="str">
        <f>IF(VLOOKUP($AY$2,Data,34,FALSE)=0,"-",VLOOKUP($AY$2,Data,34,FALSE))</f>
        <v>-</v>
      </c>
      <c r="T27" s="226"/>
      <c r="U27" s="226"/>
      <c r="V27" s="226"/>
      <c r="W27" s="226"/>
      <c r="X27" s="226"/>
      <c r="Y27" s="226"/>
      <c r="Z27" s="226"/>
      <c r="AA27" s="226"/>
      <c r="AB27" s="222" t="s">
        <v>51</v>
      </c>
      <c r="AC27" s="222"/>
      <c r="AD27" s="222"/>
      <c r="AE27" s="223"/>
      <c r="AF27" s="224" t="s">
        <v>13</v>
      </c>
      <c r="AG27" s="225"/>
      <c r="AH27" s="225"/>
      <c r="AI27" s="225"/>
      <c r="AJ27" s="226" t="str">
        <f>IF(VLOOKUP($AY$2,Data,33,FALSE)=0,"-",VLOOKUP($AY$2,Data,33,FALSE))</f>
        <v>-</v>
      </c>
      <c r="AK27" s="226"/>
      <c r="AL27" s="226"/>
      <c r="AM27" s="226"/>
      <c r="AN27" s="226"/>
      <c r="AO27" s="226"/>
      <c r="AP27" s="226"/>
      <c r="AQ27" s="226"/>
      <c r="AR27" s="226"/>
      <c r="AS27" s="222" t="s">
        <v>52</v>
      </c>
      <c r="AT27" s="222"/>
      <c r="AU27" s="222"/>
      <c r="AV27" s="223"/>
    </row>
    <row r="28" spans="2:48" ht="24.75" customHeight="1">
      <c r="B28" s="219" t="s">
        <v>14</v>
      </c>
      <c r="C28" s="220"/>
      <c r="D28" s="220"/>
      <c r="E28" s="220"/>
      <c r="F28" s="220"/>
      <c r="G28" s="220"/>
      <c r="H28" s="220"/>
      <c r="I28" s="220"/>
      <c r="J28" s="220"/>
      <c r="K28" s="220"/>
      <c r="L28" s="220"/>
      <c r="M28" s="220"/>
      <c r="N28" s="221"/>
      <c r="O28" s="224" t="s">
        <v>12</v>
      </c>
      <c r="P28" s="225"/>
      <c r="Q28" s="225"/>
      <c r="R28" s="225"/>
      <c r="S28" s="226" t="str">
        <f>IF(VLOOKUP($AY$2,Data,38,FALSE)=0,"-",VLOOKUP($AY$2,Data,38,FALSE))</f>
        <v>-</v>
      </c>
      <c r="T28" s="226"/>
      <c r="U28" s="226"/>
      <c r="V28" s="226"/>
      <c r="W28" s="226"/>
      <c r="X28" s="226"/>
      <c r="Y28" s="226"/>
      <c r="Z28" s="226"/>
      <c r="AA28" s="226"/>
      <c r="AB28" s="222" t="s">
        <v>55</v>
      </c>
      <c r="AC28" s="222"/>
      <c r="AD28" s="222"/>
      <c r="AE28" s="223"/>
      <c r="AF28" s="224" t="s">
        <v>13</v>
      </c>
      <c r="AG28" s="225"/>
      <c r="AH28" s="225"/>
      <c r="AI28" s="225"/>
      <c r="AJ28" s="226" t="str">
        <f>IF(VLOOKUP($AY$2,Data,35,FALSE)=0,"-",VLOOKUP($AY$2,Data,35,FALSE))</f>
        <v>-</v>
      </c>
      <c r="AK28" s="226"/>
      <c r="AL28" s="226"/>
      <c r="AM28" s="226"/>
      <c r="AN28" s="226"/>
      <c r="AO28" s="226"/>
      <c r="AP28" s="226"/>
      <c r="AQ28" s="226"/>
      <c r="AR28" s="226"/>
      <c r="AS28" s="222" t="s">
        <v>56</v>
      </c>
      <c r="AT28" s="222"/>
      <c r="AU28" s="222"/>
      <c r="AV28" s="223"/>
    </row>
    <row r="29" spans="2:48" ht="24.75" customHeight="1">
      <c r="B29" s="219" t="s">
        <v>15</v>
      </c>
      <c r="C29" s="220"/>
      <c r="D29" s="220"/>
      <c r="E29" s="220"/>
      <c r="F29" s="220"/>
      <c r="G29" s="220"/>
      <c r="H29" s="220"/>
      <c r="I29" s="220"/>
      <c r="J29" s="220"/>
      <c r="K29" s="220"/>
      <c r="L29" s="220"/>
      <c r="M29" s="220"/>
      <c r="N29" s="221"/>
      <c r="O29" s="224" t="s">
        <v>12</v>
      </c>
      <c r="P29" s="225"/>
      <c r="Q29" s="225"/>
      <c r="R29" s="225"/>
      <c r="S29" s="226" t="str">
        <f>IF(VLOOKUP($AY$2,Data,39,FALSE)=0,"-",VLOOKUP($AY$2,Data,39,FALSE))</f>
        <v>-</v>
      </c>
      <c r="T29" s="226"/>
      <c r="U29" s="226"/>
      <c r="V29" s="226"/>
      <c r="W29" s="226"/>
      <c r="X29" s="226"/>
      <c r="Y29" s="226"/>
      <c r="Z29" s="226"/>
      <c r="AA29" s="226"/>
      <c r="AB29" s="222" t="s">
        <v>51</v>
      </c>
      <c r="AC29" s="222"/>
      <c r="AD29" s="222"/>
      <c r="AE29" s="223"/>
      <c r="AF29" s="224" t="s">
        <v>13</v>
      </c>
      <c r="AG29" s="225"/>
      <c r="AH29" s="225"/>
      <c r="AI29" s="225"/>
      <c r="AJ29" s="226" t="str">
        <f>IF(VLOOKUP($AY$2,Data,36,FALSE)=0,"-",VLOOKUP($AY$2,Data,36,FALSE))</f>
        <v>-</v>
      </c>
      <c r="AK29" s="226"/>
      <c r="AL29" s="226"/>
      <c r="AM29" s="226"/>
      <c r="AN29" s="226"/>
      <c r="AO29" s="226"/>
      <c r="AP29" s="226"/>
      <c r="AQ29" s="226"/>
      <c r="AR29" s="226"/>
      <c r="AS29" s="222" t="s">
        <v>52</v>
      </c>
      <c r="AT29" s="222"/>
      <c r="AU29" s="222"/>
      <c r="AV29" s="223"/>
    </row>
    <row r="30" spans="2:48" ht="24.75" customHeight="1">
      <c r="B30" s="202" t="s">
        <v>18</v>
      </c>
      <c r="C30" s="203"/>
      <c r="D30" s="203"/>
      <c r="E30" s="203"/>
      <c r="F30" s="203"/>
      <c r="G30" s="203"/>
      <c r="H30" s="203"/>
      <c r="I30" s="203"/>
      <c r="J30" s="203"/>
      <c r="K30" s="203"/>
      <c r="L30" s="203"/>
      <c r="M30" s="203"/>
      <c r="N30" s="204"/>
      <c r="O30" s="205" t="s">
        <v>12</v>
      </c>
      <c r="P30" s="206"/>
      <c r="Q30" s="206"/>
      <c r="R30" s="206"/>
      <c r="S30" s="257" t="str">
        <f>IF(VLOOKUP($AY$2,Data,40,FALSE)=0,"-",VLOOKUP($AY$2,Data,40,FALSE))</f>
        <v>-</v>
      </c>
      <c r="T30" s="257"/>
      <c r="U30" s="257"/>
      <c r="V30" s="257"/>
      <c r="W30" s="257"/>
      <c r="X30" s="257"/>
      <c r="Y30" s="257"/>
      <c r="Z30" s="257"/>
      <c r="AA30" s="257"/>
      <c r="AB30" s="208" t="s">
        <v>51</v>
      </c>
      <c r="AC30" s="208"/>
      <c r="AD30" s="208"/>
      <c r="AE30" s="209"/>
      <c r="AF30" s="205" t="s">
        <v>13</v>
      </c>
      <c r="AG30" s="206"/>
      <c r="AH30" s="206"/>
      <c r="AI30" s="206"/>
      <c r="AJ30" s="257" t="str">
        <f>IF(VLOOKUP($AY$2,Data,37,FALSE)=0,"-",VLOOKUP($AY$2,Data,37,FALSE))</f>
        <v>-</v>
      </c>
      <c r="AK30" s="257"/>
      <c r="AL30" s="257"/>
      <c r="AM30" s="257"/>
      <c r="AN30" s="257"/>
      <c r="AO30" s="257"/>
      <c r="AP30" s="257"/>
      <c r="AQ30" s="257"/>
      <c r="AR30" s="257"/>
      <c r="AS30" s="208" t="s">
        <v>52</v>
      </c>
      <c r="AT30" s="208"/>
      <c r="AU30" s="208"/>
      <c r="AV30" s="209"/>
    </row>
    <row r="31" spans="2:48" ht="33.75" customHeight="1">
      <c r="B31" s="202" t="s">
        <v>16</v>
      </c>
      <c r="C31" s="203"/>
      <c r="D31" s="203"/>
      <c r="E31" s="203"/>
      <c r="F31" s="203"/>
      <c r="G31" s="203"/>
      <c r="H31" s="203"/>
      <c r="I31" s="203"/>
      <c r="J31" s="203"/>
      <c r="K31" s="203"/>
      <c r="L31" s="203"/>
      <c r="M31" s="203"/>
      <c r="N31" s="204"/>
      <c r="O31" s="318" t="str">
        <f>IF(VLOOKUP($AY$2,Data,41,FALSE)=0,"-",VLOOKUP($AY$2,Data,41,FALSE))</f>
        <v>-</v>
      </c>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20"/>
    </row>
    <row r="32" spans="2:48" ht="21.75" customHeight="1">
      <c r="B32" s="219" t="s">
        <v>8</v>
      </c>
      <c r="C32" s="220"/>
      <c r="D32" s="220"/>
      <c r="E32" s="220"/>
      <c r="F32" s="220"/>
      <c r="G32" s="220"/>
      <c r="H32" s="220"/>
      <c r="I32" s="220"/>
      <c r="J32" s="220"/>
      <c r="K32" s="220"/>
      <c r="L32" s="220"/>
      <c r="M32" s="220"/>
      <c r="N32" s="221"/>
      <c r="O32" s="318" t="str">
        <f>IF(VLOOKUP($AY$2,Data,42,FALSE)=0,"-",VLOOKUP($AY$2,Data,42,FALSE))</f>
        <v>-</v>
      </c>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20"/>
    </row>
    <row r="33" spans="2:48" ht="18.600000000000001" customHeight="1">
      <c r="B33" s="173" t="s">
        <v>2</v>
      </c>
      <c r="C33" s="211"/>
      <c r="D33" s="211"/>
      <c r="E33" s="211"/>
      <c r="F33" s="211"/>
      <c r="G33" s="211"/>
      <c r="H33" s="211"/>
      <c r="I33" s="211"/>
      <c r="J33" s="211"/>
      <c r="K33" s="211"/>
      <c r="L33" s="211"/>
      <c r="M33" s="211"/>
      <c r="N33" s="212"/>
      <c r="O33" s="179" t="s">
        <v>46</v>
      </c>
      <c r="P33" s="180"/>
      <c r="Q33" s="180"/>
      <c r="R33" s="180"/>
      <c r="S33" s="180"/>
      <c r="T33" s="180"/>
      <c r="U33" s="180"/>
      <c r="V33" s="181"/>
      <c r="W33" s="327">
        <f>VLOOKUP($AY$2,Data,43,FALSE)</f>
        <v>0</v>
      </c>
      <c r="X33" s="328"/>
      <c r="Y33" s="328"/>
      <c r="Z33" s="328"/>
      <c r="AA33" s="328"/>
      <c r="AB33" s="328"/>
      <c r="AC33" s="328"/>
      <c r="AD33" s="328"/>
      <c r="AE33" s="329"/>
      <c r="AF33" s="182" t="s">
        <v>47</v>
      </c>
      <c r="AG33" s="180"/>
      <c r="AH33" s="180"/>
      <c r="AI33" s="180"/>
      <c r="AJ33" s="180"/>
      <c r="AK33" s="180"/>
      <c r="AL33" s="180"/>
      <c r="AM33" s="181"/>
      <c r="AN33" s="327">
        <f>VLOOKUP($AY$2,Data,44,FALSE)</f>
        <v>0</v>
      </c>
      <c r="AO33" s="328"/>
      <c r="AP33" s="328"/>
      <c r="AQ33" s="328"/>
      <c r="AR33" s="328"/>
      <c r="AS33" s="328"/>
      <c r="AT33" s="328"/>
      <c r="AU33" s="328"/>
      <c r="AV33" s="330"/>
    </row>
    <row r="34" spans="2:48" ht="18.600000000000001" customHeight="1">
      <c r="B34" s="213"/>
      <c r="C34" s="214"/>
      <c r="D34" s="214"/>
      <c r="E34" s="214"/>
      <c r="F34" s="214"/>
      <c r="G34" s="214"/>
      <c r="H34" s="214"/>
      <c r="I34" s="214"/>
      <c r="J34" s="214"/>
      <c r="K34" s="214"/>
      <c r="L34" s="214"/>
      <c r="M34" s="214"/>
      <c r="N34" s="215"/>
      <c r="O34" s="183" t="s">
        <v>0</v>
      </c>
      <c r="P34" s="184"/>
      <c r="Q34" s="184"/>
      <c r="R34" s="184"/>
      <c r="S34" s="184"/>
      <c r="T34" s="184"/>
      <c r="U34" s="184"/>
      <c r="V34" s="185"/>
      <c r="W34" s="321">
        <f>VLOOKUP($AY$2,Data,45,FALSE)</f>
        <v>0</v>
      </c>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3"/>
    </row>
    <row r="35" spans="2:48" ht="18.600000000000001" customHeight="1">
      <c r="B35" s="173" t="s">
        <v>3</v>
      </c>
      <c r="C35" s="174"/>
      <c r="D35" s="174"/>
      <c r="E35" s="174"/>
      <c r="F35" s="174"/>
      <c r="G35" s="174"/>
      <c r="H35" s="174"/>
      <c r="I35" s="174"/>
      <c r="J35" s="174"/>
      <c r="K35" s="174"/>
      <c r="L35" s="174"/>
      <c r="M35" s="174"/>
      <c r="N35" s="175"/>
      <c r="O35" s="179" t="s">
        <v>46</v>
      </c>
      <c r="P35" s="180"/>
      <c r="Q35" s="180"/>
      <c r="R35" s="180"/>
      <c r="S35" s="180"/>
      <c r="T35" s="180"/>
      <c r="U35" s="180"/>
      <c r="V35" s="181"/>
      <c r="W35" s="327" t="str">
        <f>VLOOKUP($AY$2,Data,46,FALSE)</f>
        <v>-</v>
      </c>
      <c r="X35" s="328"/>
      <c r="Y35" s="328"/>
      <c r="Z35" s="328"/>
      <c r="AA35" s="328"/>
      <c r="AB35" s="328"/>
      <c r="AC35" s="328"/>
      <c r="AD35" s="328"/>
      <c r="AE35" s="329"/>
      <c r="AF35" s="182" t="s">
        <v>47</v>
      </c>
      <c r="AG35" s="180"/>
      <c r="AH35" s="180"/>
      <c r="AI35" s="180"/>
      <c r="AJ35" s="180"/>
      <c r="AK35" s="180"/>
      <c r="AL35" s="180"/>
      <c r="AM35" s="181"/>
      <c r="AN35" s="327" t="str">
        <f>VLOOKUP($AY$2,Data,47,FALSE)</f>
        <v>（選択して下さい）</v>
      </c>
      <c r="AO35" s="328"/>
      <c r="AP35" s="328"/>
      <c r="AQ35" s="328"/>
      <c r="AR35" s="328"/>
      <c r="AS35" s="328"/>
      <c r="AT35" s="328"/>
      <c r="AU35" s="328"/>
      <c r="AV35" s="330"/>
    </row>
    <row r="36" spans="2:48" ht="18.600000000000001" customHeight="1">
      <c r="B36" s="176"/>
      <c r="C36" s="177"/>
      <c r="D36" s="177"/>
      <c r="E36" s="177"/>
      <c r="F36" s="177"/>
      <c r="G36" s="177"/>
      <c r="H36" s="177"/>
      <c r="I36" s="177"/>
      <c r="J36" s="177"/>
      <c r="K36" s="177"/>
      <c r="L36" s="177"/>
      <c r="M36" s="177"/>
      <c r="N36" s="178"/>
      <c r="O36" s="183" t="s">
        <v>0</v>
      </c>
      <c r="P36" s="184"/>
      <c r="Q36" s="184"/>
      <c r="R36" s="184"/>
      <c r="S36" s="184"/>
      <c r="T36" s="184"/>
      <c r="U36" s="184"/>
      <c r="V36" s="185"/>
      <c r="W36" s="321">
        <f>VLOOKUP($AY$2,Data,48,FALSE)</f>
        <v>0</v>
      </c>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3"/>
    </row>
    <row r="37" spans="2:48" ht="18.600000000000001" customHeight="1">
      <c r="B37" s="189" t="s">
        <v>1</v>
      </c>
      <c r="C37" s="174"/>
      <c r="D37" s="174"/>
      <c r="E37" s="174"/>
      <c r="F37" s="174"/>
      <c r="G37" s="174"/>
      <c r="H37" s="174"/>
      <c r="I37" s="174"/>
      <c r="J37" s="174"/>
      <c r="K37" s="174"/>
      <c r="L37" s="174"/>
      <c r="M37" s="174"/>
      <c r="N37" s="175"/>
      <c r="O37" s="324">
        <f>VLOOKUP($AY$2,Data,49,FALSE)</f>
        <v>0</v>
      </c>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6"/>
    </row>
    <row r="38" spans="2:48" ht="18.600000000000001" customHeight="1">
      <c r="B38" s="190"/>
      <c r="C38" s="191"/>
      <c r="D38" s="191"/>
      <c r="E38" s="191"/>
      <c r="F38" s="191"/>
      <c r="G38" s="191"/>
      <c r="H38" s="191"/>
      <c r="I38" s="191"/>
      <c r="J38" s="191"/>
      <c r="K38" s="191"/>
      <c r="L38" s="191"/>
      <c r="M38" s="191"/>
      <c r="N38" s="192"/>
      <c r="O38" s="196"/>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8"/>
    </row>
    <row r="39" spans="2:48" ht="18.600000000000001" customHeight="1">
      <c r="B39" s="190"/>
      <c r="C39" s="191"/>
      <c r="D39" s="191"/>
      <c r="E39" s="191"/>
      <c r="F39" s="191"/>
      <c r="G39" s="191"/>
      <c r="H39" s="191"/>
      <c r="I39" s="191"/>
      <c r="J39" s="191"/>
      <c r="K39" s="191"/>
      <c r="L39" s="191"/>
      <c r="M39" s="191"/>
      <c r="N39" s="192"/>
      <c r="O39" s="199"/>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1"/>
    </row>
    <row r="40" spans="2:48" ht="18.600000000000001" customHeight="1">
      <c r="B40" s="190"/>
      <c r="C40" s="191"/>
      <c r="D40" s="191"/>
      <c r="E40" s="191"/>
      <c r="F40" s="191"/>
      <c r="G40" s="191"/>
      <c r="H40" s="191"/>
      <c r="I40" s="191"/>
      <c r="J40" s="191"/>
      <c r="K40" s="191"/>
      <c r="L40" s="191"/>
      <c r="M40" s="191"/>
      <c r="N40" s="192"/>
      <c r="O40" s="199"/>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1"/>
    </row>
    <row r="41" spans="2:48" ht="18.600000000000001" customHeight="1">
      <c r="B41" s="190"/>
      <c r="C41" s="191"/>
      <c r="D41" s="191"/>
      <c r="E41" s="191"/>
      <c r="F41" s="191"/>
      <c r="G41" s="191"/>
      <c r="H41" s="191"/>
      <c r="I41" s="191"/>
      <c r="J41" s="191"/>
      <c r="K41" s="191"/>
      <c r="L41" s="191"/>
      <c r="M41" s="191"/>
      <c r="N41" s="192"/>
      <c r="O41" s="168"/>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70"/>
    </row>
    <row r="42" spans="2:48" ht="18.600000000000001" customHeight="1">
      <c r="B42" s="171" t="s">
        <v>20</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row>
    <row r="43" spans="2:48" ht="18.600000000000001" customHeight="1">
      <c r="B43" s="172" t="s">
        <v>71</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row>
  </sheetData>
  <mergeCells count="154">
    <mergeCell ref="AS25:AV25"/>
    <mergeCell ref="AB30:AE30"/>
    <mergeCell ref="B6:N6"/>
    <mergeCell ref="O16:R16"/>
    <mergeCell ref="O17:R17"/>
    <mergeCell ref="AB18:AE18"/>
    <mergeCell ref="AS16:AV16"/>
    <mergeCell ref="B21:G23"/>
    <mergeCell ref="O23:R23"/>
    <mergeCell ref="S23:AA23"/>
    <mergeCell ref="O26:R26"/>
    <mergeCell ref="S26:AA26"/>
    <mergeCell ref="AB21:AE21"/>
    <mergeCell ref="AB22:AE22"/>
    <mergeCell ref="H23:N23"/>
    <mergeCell ref="H26:N26"/>
    <mergeCell ref="S24:AA24"/>
    <mergeCell ref="H24:N24"/>
    <mergeCell ref="O22:R22"/>
    <mergeCell ref="O6:AV6"/>
    <mergeCell ref="AK17:AQ17"/>
    <mergeCell ref="S25:AA25"/>
    <mergeCell ref="AF22:AI22"/>
    <mergeCell ref="AB24:AE24"/>
    <mergeCell ref="O18:R18"/>
    <mergeCell ref="AB20:AE20"/>
    <mergeCell ref="H25:N25"/>
    <mergeCell ref="B27:N27"/>
    <mergeCell ref="B24:G26"/>
    <mergeCell ref="B43:AV43"/>
    <mergeCell ref="W34:AV34"/>
    <mergeCell ref="B33:N34"/>
    <mergeCell ref="B42:AV42"/>
    <mergeCell ref="B35:N36"/>
    <mergeCell ref="O37:AV37"/>
    <mergeCell ref="O39:AV39"/>
    <mergeCell ref="O36:V36"/>
    <mergeCell ref="B30:N30"/>
    <mergeCell ref="B31:N31"/>
    <mergeCell ref="O30:R30"/>
    <mergeCell ref="O31:AV31"/>
    <mergeCell ref="AF33:AM33"/>
    <mergeCell ref="S30:AA30"/>
    <mergeCell ref="AJ30:AR30"/>
    <mergeCell ref="O38:AV38"/>
    <mergeCell ref="O34:V34"/>
    <mergeCell ref="B32:N32"/>
    <mergeCell ref="AS30:AV30"/>
    <mergeCell ref="AF30:AI30"/>
    <mergeCell ref="AS28:AV28"/>
    <mergeCell ref="B28:N28"/>
    <mergeCell ref="B29:N29"/>
    <mergeCell ref="AJ25:AR25"/>
    <mergeCell ref="AJ20:AR20"/>
    <mergeCell ref="AJ21:AR21"/>
    <mergeCell ref="AS22:AV22"/>
    <mergeCell ref="AS21:AV21"/>
    <mergeCell ref="AF20:AI20"/>
    <mergeCell ref="AF21:AI21"/>
    <mergeCell ref="AJ28:AR28"/>
    <mergeCell ref="AS20:AV20"/>
    <mergeCell ref="AS23:AV23"/>
    <mergeCell ref="AS29:AV29"/>
    <mergeCell ref="AF28:AI28"/>
    <mergeCell ref="AB26:AE26"/>
    <mergeCell ref="AF26:AI26"/>
    <mergeCell ref="S22:AA22"/>
    <mergeCell ref="S29:AA29"/>
    <mergeCell ref="AS26:AV26"/>
    <mergeCell ref="AS24:AV24"/>
    <mergeCell ref="AJ27:AR27"/>
    <mergeCell ref="AJ23:AR23"/>
    <mergeCell ref="AJ24:AR24"/>
    <mergeCell ref="AN35:AV35"/>
    <mergeCell ref="W36:AV36"/>
    <mergeCell ref="AF35:AM35"/>
    <mergeCell ref="W33:AE33"/>
    <mergeCell ref="AN33:AV33"/>
    <mergeCell ref="W35:AE35"/>
    <mergeCell ref="O32:AV32"/>
    <mergeCell ref="O33:V33"/>
    <mergeCell ref="O35:V35"/>
    <mergeCell ref="AF29:AI29"/>
    <mergeCell ref="AB27:AE27"/>
    <mergeCell ref="AB28:AE28"/>
    <mergeCell ref="AB29:AE29"/>
    <mergeCell ref="S27:AA27"/>
    <mergeCell ref="AJ29:AR29"/>
    <mergeCell ref="B15:G20"/>
    <mergeCell ref="O19:R19"/>
    <mergeCell ref="H18:N18"/>
    <mergeCell ref="AB19:AE19"/>
    <mergeCell ref="AJ19:AR19"/>
    <mergeCell ref="AF18:AI18"/>
    <mergeCell ref="AF19:AI19"/>
    <mergeCell ref="AJ18:AR18"/>
    <mergeCell ref="O28:R28"/>
    <mergeCell ref="O29:R29"/>
    <mergeCell ref="O20:R20"/>
    <mergeCell ref="O21:R21"/>
    <mergeCell ref="AB23:AE23"/>
    <mergeCell ref="S28:AA28"/>
    <mergeCell ref="AJ22:AR22"/>
    <mergeCell ref="H22:N22"/>
    <mergeCell ref="AF23:AI23"/>
    <mergeCell ref="AF24:AI24"/>
    <mergeCell ref="B13:N14"/>
    <mergeCell ref="O13:AV14"/>
    <mergeCell ref="AB15:AE15"/>
    <mergeCell ref="H15:N15"/>
    <mergeCell ref="H16:N16"/>
    <mergeCell ref="AB17:AE17"/>
    <mergeCell ref="O27:R27"/>
    <mergeCell ref="AB25:AE25"/>
    <mergeCell ref="S15:AA15"/>
    <mergeCell ref="O15:R15"/>
    <mergeCell ref="T17:Z17"/>
    <mergeCell ref="AS15:AV15"/>
    <mergeCell ref="AF15:AI15"/>
    <mergeCell ref="AF16:AI16"/>
    <mergeCell ref="AF17:AI17"/>
    <mergeCell ref="AB16:AE16"/>
    <mergeCell ref="O25:R25"/>
    <mergeCell ref="AS17:AV17"/>
    <mergeCell ref="AJ26:AR26"/>
    <mergeCell ref="AS19:AV19"/>
    <mergeCell ref="AS18:AV18"/>
    <mergeCell ref="AF25:AI25"/>
    <mergeCell ref="AF27:AI27"/>
    <mergeCell ref="O24:R24"/>
    <mergeCell ref="B4:N5"/>
    <mergeCell ref="AJ15:AR15"/>
    <mergeCell ref="B2:AV2"/>
    <mergeCell ref="O41:AV41"/>
    <mergeCell ref="B37:N41"/>
    <mergeCell ref="B11:N12"/>
    <mergeCell ref="O11:AV12"/>
    <mergeCell ref="O40:AV40"/>
    <mergeCell ref="S20:AA20"/>
    <mergeCell ref="S21:AA21"/>
    <mergeCell ref="AJ16:AR16"/>
    <mergeCell ref="H19:N19"/>
    <mergeCell ref="O4:AV5"/>
    <mergeCell ref="H20:N20"/>
    <mergeCell ref="H21:N21"/>
    <mergeCell ref="S16:AA16"/>
    <mergeCell ref="S18:AA18"/>
    <mergeCell ref="S19:AA19"/>
    <mergeCell ref="H17:N17"/>
    <mergeCell ref="B7:N8"/>
    <mergeCell ref="O7:AV8"/>
    <mergeCell ref="AS27:AV27"/>
    <mergeCell ref="B9:N10"/>
    <mergeCell ref="O9:AV10"/>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282" t="s">
        <v>40</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X2" s="13" t="s">
        <v>65</v>
      </c>
      <c r="AY2" s="14">
        <v>13</v>
      </c>
    </row>
    <row r="3" spans="2:51" ht="9.75" customHeight="1">
      <c r="AS3" s="3"/>
      <c r="AT3" s="3"/>
      <c r="AU3" s="3"/>
      <c r="AV3" s="2"/>
    </row>
    <row r="4" spans="2:51" ht="15.75" customHeight="1">
      <c r="B4" s="284" t="s">
        <v>137</v>
      </c>
      <c r="C4" s="285"/>
      <c r="D4" s="285"/>
      <c r="E4" s="285"/>
      <c r="F4" s="285"/>
      <c r="G4" s="285"/>
      <c r="H4" s="285"/>
      <c r="I4" s="285"/>
      <c r="J4" s="285"/>
      <c r="K4" s="285"/>
      <c r="L4" s="285"/>
      <c r="M4" s="285"/>
      <c r="N4" s="286"/>
      <c r="O4" s="284">
        <f>VLOOKUP($AY$2,Data,3,FALSE)</f>
        <v>0</v>
      </c>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6"/>
    </row>
    <row r="5" spans="2:51" ht="15.75" customHeight="1">
      <c r="B5" s="287"/>
      <c r="C5" s="288"/>
      <c r="D5" s="288"/>
      <c r="E5" s="288"/>
      <c r="F5" s="288"/>
      <c r="G5" s="288"/>
      <c r="H5" s="288"/>
      <c r="I5" s="288"/>
      <c r="J5" s="288"/>
      <c r="K5" s="288"/>
      <c r="L5" s="288"/>
      <c r="M5" s="288"/>
      <c r="N5" s="289"/>
      <c r="O5" s="287"/>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9"/>
    </row>
    <row r="6" spans="2:51" ht="23.25" customHeight="1">
      <c r="B6" s="296" t="s">
        <v>29</v>
      </c>
      <c r="C6" s="297"/>
      <c r="D6" s="297"/>
      <c r="E6" s="297"/>
      <c r="F6" s="297"/>
      <c r="G6" s="297"/>
      <c r="H6" s="297"/>
      <c r="I6" s="297"/>
      <c r="J6" s="297"/>
      <c r="K6" s="297"/>
      <c r="L6" s="297"/>
      <c r="M6" s="297"/>
      <c r="N6" s="298"/>
      <c r="O6" s="315">
        <f>VLOOKUP($AY$2,Data,4,FALSE)</f>
        <v>0</v>
      </c>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7"/>
    </row>
    <row r="7" spans="2:51" ht="18.600000000000001" customHeight="1">
      <c r="B7" s="173" t="s">
        <v>41</v>
      </c>
      <c r="C7" s="174"/>
      <c r="D7" s="174"/>
      <c r="E7" s="174"/>
      <c r="F7" s="174"/>
      <c r="G7" s="174"/>
      <c r="H7" s="174"/>
      <c r="I7" s="174"/>
      <c r="J7" s="174"/>
      <c r="K7" s="174"/>
      <c r="L7" s="174"/>
      <c r="M7" s="174"/>
      <c r="N7" s="175"/>
      <c r="O7" s="284" t="str">
        <f>VLOOKUP($AY$2,Data,5,FALSE)&amp;VLOOKUP($AY$2,Data,6,FALSE)</f>
        <v/>
      </c>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6"/>
    </row>
    <row r="8" spans="2:51" ht="18.600000000000001" customHeight="1">
      <c r="B8" s="176"/>
      <c r="C8" s="177"/>
      <c r="D8" s="177"/>
      <c r="E8" s="177"/>
      <c r="F8" s="177"/>
      <c r="G8" s="177"/>
      <c r="H8" s="177"/>
      <c r="I8" s="177"/>
      <c r="J8" s="177"/>
      <c r="K8" s="177"/>
      <c r="L8" s="177"/>
      <c r="M8" s="177"/>
      <c r="N8" s="178"/>
      <c r="O8" s="287"/>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9"/>
    </row>
    <row r="9" spans="2:51" ht="17.25" customHeight="1">
      <c r="B9" s="173" t="s">
        <v>30</v>
      </c>
      <c r="C9" s="174"/>
      <c r="D9" s="174"/>
      <c r="E9" s="174"/>
      <c r="F9" s="174"/>
      <c r="G9" s="174"/>
      <c r="H9" s="174"/>
      <c r="I9" s="174"/>
      <c r="J9" s="174"/>
      <c r="K9" s="174"/>
      <c r="L9" s="174"/>
      <c r="M9" s="174"/>
      <c r="N9" s="175"/>
      <c r="O9" s="284">
        <f>VLOOKUP($AY$2,Data,7,FALSE)</f>
        <v>0</v>
      </c>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6"/>
    </row>
    <row r="10" spans="2:51" ht="17.25" customHeight="1">
      <c r="B10" s="176"/>
      <c r="C10" s="177"/>
      <c r="D10" s="177"/>
      <c r="E10" s="177"/>
      <c r="F10" s="177"/>
      <c r="G10" s="177"/>
      <c r="H10" s="177"/>
      <c r="I10" s="177"/>
      <c r="J10" s="177"/>
      <c r="K10" s="177"/>
      <c r="L10" s="177"/>
      <c r="M10" s="177"/>
      <c r="N10" s="178"/>
      <c r="O10" s="287"/>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9"/>
    </row>
    <row r="11" spans="2:51" ht="15.75" customHeight="1">
      <c r="B11" s="189" t="s">
        <v>138</v>
      </c>
      <c r="C11" s="174"/>
      <c r="D11" s="174"/>
      <c r="E11" s="174"/>
      <c r="F11" s="174"/>
      <c r="G11" s="174"/>
      <c r="H11" s="174"/>
      <c r="I11" s="174"/>
      <c r="J11" s="174"/>
      <c r="K11" s="174"/>
      <c r="L11" s="174"/>
      <c r="M11" s="174"/>
      <c r="N11" s="175"/>
      <c r="O11" s="331">
        <f>VLOOKUP($AY$2,Data,8,FALSE)</f>
        <v>0</v>
      </c>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3"/>
    </row>
    <row r="12" spans="2:51" ht="15.75" customHeight="1">
      <c r="B12" s="176"/>
      <c r="C12" s="177"/>
      <c r="D12" s="177"/>
      <c r="E12" s="177"/>
      <c r="F12" s="177"/>
      <c r="G12" s="177"/>
      <c r="H12" s="177"/>
      <c r="I12" s="177"/>
      <c r="J12" s="177"/>
      <c r="K12" s="177"/>
      <c r="L12" s="177"/>
      <c r="M12" s="177"/>
      <c r="N12" s="178"/>
      <c r="O12" s="334"/>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6"/>
    </row>
    <row r="13" spans="2:51" ht="18.600000000000001" customHeight="1">
      <c r="B13" s="308" t="s">
        <v>141</v>
      </c>
      <c r="C13" s="309"/>
      <c r="D13" s="309"/>
      <c r="E13" s="309"/>
      <c r="F13" s="309"/>
      <c r="G13" s="309"/>
      <c r="H13" s="309"/>
      <c r="I13" s="309"/>
      <c r="J13" s="309"/>
      <c r="K13" s="309"/>
      <c r="L13" s="309"/>
      <c r="M13" s="309"/>
      <c r="N13" s="310"/>
      <c r="O13" s="268">
        <f>VLOOKUP($AY$2,Data,2,FALSE)</f>
        <v>0</v>
      </c>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70"/>
    </row>
    <row r="14" spans="2:51" ht="18.600000000000001" customHeight="1">
      <c r="B14" s="311"/>
      <c r="C14" s="312"/>
      <c r="D14" s="312"/>
      <c r="E14" s="312"/>
      <c r="F14" s="312"/>
      <c r="G14" s="312"/>
      <c r="H14" s="312"/>
      <c r="I14" s="312"/>
      <c r="J14" s="312"/>
      <c r="K14" s="312"/>
      <c r="L14" s="312"/>
      <c r="M14" s="312"/>
      <c r="N14" s="313"/>
      <c r="O14" s="271"/>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3"/>
    </row>
    <row r="15" spans="2:51" ht="24.75" customHeight="1">
      <c r="B15" s="173" t="s">
        <v>9</v>
      </c>
      <c r="C15" s="174"/>
      <c r="D15" s="174"/>
      <c r="E15" s="174"/>
      <c r="F15" s="174"/>
      <c r="G15" s="304"/>
      <c r="H15" s="253" t="s">
        <v>4</v>
      </c>
      <c r="I15" s="254"/>
      <c r="J15" s="254"/>
      <c r="K15" s="254"/>
      <c r="L15" s="254"/>
      <c r="M15" s="254"/>
      <c r="N15" s="255"/>
      <c r="O15" s="205" t="s">
        <v>12</v>
      </c>
      <c r="P15" s="206"/>
      <c r="Q15" s="206"/>
      <c r="R15" s="206"/>
      <c r="S15" s="274" t="str">
        <f>IF(VLOOKUP($AY$2,Data,10,FALSE)=0,"-",VLOOKUP($AY$2,Data,10,FALSE))</f>
        <v>-</v>
      </c>
      <c r="T15" s="274"/>
      <c r="U15" s="274"/>
      <c r="V15" s="274"/>
      <c r="W15" s="274"/>
      <c r="X15" s="274"/>
      <c r="Y15" s="274"/>
      <c r="Z15" s="274"/>
      <c r="AA15" s="274"/>
      <c r="AB15" s="274"/>
      <c r="AC15" s="274"/>
      <c r="AD15" s="274"/>
      <c r="AE15" s="275"/>
      <c r="AF15" s="205" t="s">
        <v>13</v>
      </c>
      <c r="AG15" s="206"/>
      <c r="AH15" s="206"/>
      <c r="AI15" s="206"/>
      <c r="AJ15" s="274" t="str">
        <f>IF(VLOOKUP($AY$2,Data,9,FALSE)=0,"-",VLOOKUP($AY$2,Data,9,FALSE))</f>
        <v>-</v>
      </c>
      <c r="AK15" s="274"/>
      <c r="AL15" s="274"/>
      <c r="AM15" s="274"/>
      <c r="AN15" s="274"/>
      <c r="AO15" s="274"/>
      <c r="AP15" s="274"/>
      <c r="AQ15" s="274"/>
      <c r="AR15" s="274"/>
      <c r="AS15" s="274"/>
      <c r="AT15" s="274"/>
      <c r="AU15" s="274"/>
      <c r="AV15" s="275"/>
    </row>
    <row r="16" spans="2:51" ht="24.75" customHeight="1">
      <c r="B16" s="190"/>
      <c r="C16" s="191"/>
      <c r="D16" s="191"/>
      <c r="E16" s="191"/>
      <c r="F16" s="191"/>
      <c r="G16" s="305"/>
      <c r="H16" s="227" t="s">
        <v>5</v>
      </c>
      <c r="I16" s="228"/>
      <c r="J16" s="228"/>
      <c r="K16" s="228"/>
      <c r="L16" s="228"/>
      <c r="M16" s="228"/>
      <c r="N16" s="229"/>
      <c r="O16" s="230" t="s">
        <v>12</v>
      </c>
      <c r="P16" s="231"/>
      <c r="Q16" s="231"/>
      <c r="R16" s="231"/>
      <c r="S16" s="232" t="str">
        <f>IF(VLOOKUP($AY$2,Data,16,FALSE)=0,"-",VLOOKUP($AY$2,Data,16,FALSE))</f>
        <v>-</v>
      </c>
      <c r="T16" s="232"/>
      <c r="U16" s="232"/>
      <c r="V16" s="232"/>
      <c r="W16" s="232"/>
      <c r="X16" s="232"/>
      <c r="Y16" s="232"/>
      <c r="Z16" s="232"/>
      <c r="AA16" s="232"/>
      <c r="AB16" s="233" t="s">
        <v>51</v>
      </c>
      <c r="AC16" s="233"/>
      <c r="AD16" s="233"/>
      <c r="AE16" s="234"/>
      <c r="AF16" s="230" t="s">
        <v>13</v>
      </c>
      <c r="AG16" s="231"/>
      <c r="AH16" s="231"/>
      <c r="AI16" s="231"/>
      <c r="AJ16" s="232" t="str">
        <f>IF(VLOOKUP($AY$2,Data,11,FALSE)=0,"-",VLOOKUP($AY$2,Data,11,FALSE))</f>
        <v>（選択して下さい）</v>
      </c>
      <c r="AK16" s="232"/>
      <c r="AL16" s="232"/>
      <c r="AM16" s="232"/>
      <c r="AN16" s="232"/>
      <c r="AO16" s="232"/>
      <c r="AP16" s="232"/>
      <c r="AQ16" s="232"/>
      <c r="AR16" s="232"/>
      <c r="AS16" s="233" t="s">
        <v>52</v>
      </c>
      <c r="AT16" s="233"/>
      <c r="AU16" s="233"/>
      <c r="AV16" s="234"/>
    </row>
    <row r="17" spans="2:48" ht="24.75" customHeight="1">
      <c r="B17" s="190"/>
      <c r="C17" s="191"/>
      <c r="D17" s="191"/>
      <c r="E17" s="191"/>
      <c r="F17" s="191"/>
      <c r="G17" s="305"/>
      <c r="H17" s="299" t="s">
        <v>19</v>
      </c>
      <c r="I17" s="300"/>
      <c r="J17" s="300"/>
      <c r="K17" s="300"/>
      <c r="L17" s="300"/>
      <c r="M17" s="300"/>
      <c r="N17" s="301"/>
      <c r="O17" s="262" t="s">
        <v>12</v>
      </c>
      <c r="P17" s="263"/>
      <c r="Q17" s="263"/>
      <c r="R17" s="263"/>
      <c r="S17" s="15" t="s">
        <v>67</v>
      </c>
      <c r="T17" s="314" t="str">
        <f>IF(VLOOKUP($AY$2,Data,17,FALSE)=0,"-",VLOOKUP($AY$2,Data,17,FALSE))</f>
        <v>-</v>
      </c>
      <c r="U17" s="314"/>
      <c r="V17" s="314"/>
      <c r="W17" s="314"/>
      <c r="X17" s="314"/>
      <c r="Y17" s="314"/>
      <c r="Z17" s="314"/>
      <c r="AA17" s="15" t="s">
        <v>68</v>
      </c>
      <c r="AB17" s="233" t="s">
        <v>51</v>
      </c>
      <c r="AC17" s="233"/>
      <c r="AD17" s="233"/>
      <c r="AE17" s="234"/>
      <c r="AF17" s="262" t="s">
        <v>13</v>
      </c>
      <c r="AG17" s="263"/>
      <c r="AH17" s="263"/>
      <c r="AI17" s="263"/>
      <c r="AJ17" s="15" t="s">
        <v>69</v>
      </c>
      <c r="AK17" s="314" t="str">
        <f>IF(VLOOKUP($AY$2,Data,12,FALSE)=0,"-",VLOOKUP($AY$2,Data,12,FALSE))</f>
        <v>-</v>
      </c>
      <c r="AL17" s="314"/>
      <c r="AM17" s="314"/>
      <c r="AN17" s="314"/>
      <c r="AO17" s="314"/>
      <c r="AP17" s="314"/>
      <c r="AQ17" s="314"/>
      <c r="AR17" s="15" t="s">
        <v>70</v>
      </c>
      <c r="AS17" s="233" t="s">
        <v>52</v>
      </c>
      <c r="AT17" s="233"/>
      <c r="AU17" s="233"/>
      <c r="AV17" s="234"/>
    </row>
    <row r="18" spans="2:48" ht="24.75" customHeight="1">
      <c r="B18" s="190"/>
      <c r="C18" s="191"/>
      <c r="D18" s="191"/>
      <c r="E18" s="191"/>
      <c r="F18" s="191"/>
      <c r="G18" s="305"/>
      <c r="H18" s="265" t="s">
        <v>6</v>
      </c>
      <c r="I18" s="266"/>
      <c r="J18" s="266"/>
      <c r="K18" s="266"/>
      <c r="L18" s="266"/>
      <c r="M18" s="266"/>
      <c r="N18" s="267"/>
      <c r="O18" s="262" t="s">
        <v>12</v>
      </c>
      <c r="P18" s="263"/>
      <c r="Q18" s="263"/>
      <c r="R18" s="263"/>
      <c r="S18" s="314" t="str">
        <f>IF(VLOOKUP($AY$2,Data,18,FALSE)=0,"-",VLOOKUP($AY$2,Data,18,FALSE))</f>
        <v>-</v>
      </c>
      <c r="T18" s="314"/>
      <c r="U18" s="314"/>
      <c r="V18" s="314"/>
      <c r="W18" s="314"/>
      <c r="X18" s="314"/>
      <c r="Y18" s="314"/>
      <c r="Z18" s="314"/>
      <c r="AA18" s="314"/>
      <c r="AB18" s="260"/>
      <c r="AC18" s="260"/>
      <c r="AD18" s="260"/>
      <c r="AE18" s="261"/>
      <c r="AF18" s="262" t="s">
        <v>13</v>
      </c>
      <c r="AG18" s="263"/>
      <c r="AH18" s="263"/>
      <c r="AI18" s="263"/>
      <c r="AJ18" s="314" t="str">
        <f>IF(VLOOKUP($AY$2,Data,13,FALSE)=0,"-",VLOOKUP($AY$2,Data,13,FALSE))</f>
        <v>（選択して下さい）</v>
      </c>
      <c r="AK18" s="314"/>
      <c r="AL18" s="314"/>
      <c r="AM18" s="314"/>
      <c r="AN18" s="314"/>
      <c r="AO18" s="314"/>
      <c r="AP18" s="314"/>
      <c r="AQ18" s="314"/>
      <c r="AR18" s="314"/>
      <c r="AS18" s="260"/>
      <c r="AT18" s="260"/>
      <c r="AU18" s="260"/>
      <c r="AV18" s="261"/>
    </row>
    <row r="19" spans="2:48" ht="24.75" customHeight="1">
      <c r="B19" s="190"/>
      <c r="C19" s="191"/>
      <c r="D19" s="191"/>
      <c r="E19" s="191"/>
      <c r="F19" s="191"/>
      <c r="G19" s="305"/>
      <c r="H19" s="265" t="s">
        <v>139</v>
      </c>
      <c r="I19" s="266"/>
      <c r="J19" s="266"/>
      <c r="K19" s="266"/>
      <c r="L19" s="266"/>
      <c r="M19" s="266"/>
      <c r="N19" s="267"/>
      <c r="O19" s="262" t="s">
        <v>12</v>
      </c>
      <c r="P19" s="263"/>
      <c r="Q19" s="263"/>
      <c r="R19" s="263"/>
      <c r="S19" s="314" t="str">
        <f>IF(VLOOKUP($AY$2,Data,19,FALSE)=0,"-",VLOOKUP($AY$2,Data,19,FALSE))</f>
        <v>-</v>
      </c>
      <c r="T19" s="314"/>
      <c r="U19" s="314"/>
      <c r="V19" s="314"/>
      <c r="W19" s="314"/>
      <c r="X19" s="314"/>
      <c r="Y19" s="314"/>
      <c r="Z19" s="314"/>
      <c r="AA19" s="314"/>
      <c r="AB19" s="250" t="s">
        <v>53</v>
      </c>
      <c r="AC19" s="250"/>
      <c r="AD19" s="250"/>
      <c r="AE19" s="251"/>
      <c r="AF19" s="262" t="s">
        <v>13</v>
      </c>
      <c r="AG19" s="263"/>
      <c r="AH19" s="263"/>
      <c r="AI19" s="263"/>
      <c r="AJ19" s="314" t="str">
        <f>IF(VLOOKUP($AY$2,Data,14,FALSE)=0,"-",VLOOKUP($AY$2,Data,14,FALSE))</f>
        <v>-</v>
      </c>
      <c r="AK19" s="314"/>
      <c r="AL19" s="314"/>
      <c r="AM19" s="314"/>
      <c r="AN19" s="314"/>
      <c r="AO19" s="314"/>
      <c r="AP19" s="314"/>
      <c r="AQ19" s="314"/>
      <c r="AR19" s="314"/>
      <c r="AS19" s="250" t="s">
        <v>54</v>
      </c>
      <c r="AT19" s="250"/>
      <c r="AU19" s="250"/>
      <c r="AV19" s="251"/>
    </row>
    <row r="20" spans="2:48" ht="24.75" customHeight="1">
      <c r="B20" s="176"/>
      <c r="C20" s="177"/>
      <c r="D20" s="177"/>
      <c r="E20" s="177"/>
      <c r="F20" s="177"/>
      <c r="G20" s="306"/>
      <c r="H20" s="239" t="s">
        <v>140</v>
      </c>
      <c r="I20" s="240"/>
      <c r="J20" s="240"/>
      <c r="K20" s="240"/>
      <c r="L20" s="240"/>
      <c r="M20" s="240"/>
      <c r="N20" s="241"/>
      <c r="O20" s="235" t="s">
        <v>12</v>
      </c>
      <c r="P20" s="236"/>
      <c r="Q20" s="236"/>
      <c r="R20" s="236"/>
      <c r="S20" s="247" t="str">
        <f>IF(VLOOKUP($AY$2,Data,20,FALSE)=0,"-",VLOOKUP($AY$2,Data,20,FALSE))</f>
        <v>-</v>
      </c>
      <c r="T20" s="247"/>
      <c r="U20" s="247"/>
      <c r="V20" s="247"/>
      <c r="W20" s="247"/>
      <c r="X20" s="247"/>
      <c r="Y20" s="247"/>
      <c r="Z20" s="247"/>
      <c r="AA20" s="247"/>
      <c r="AB20" s="248" t="s">
        <v>53</v>
      </c>
      <c r="AC20" s="248"/>
      <c r="AD20" s="248"/>
      <c r="AE20" s="249"/>
      <c r="AF20" s="235" t="s">
        <v>13</v>
      </c>
      <c r="AG20" s="236"/>
      <c r="AH20" s="236"/>
      <c r="AI20" s="236"/>
      <c r="AJ20" s="247" t="str">
        <f>IF(VLOOKUP($AY$2,Data,15,FALSE)=0,"-",VLOOKUP($AY$2,Data,15,FALSE))</f>
        <v>-</v>
      </c>
      <c r="AK20" s="247"/>
      <c r="AL20" s="247"/>
      <c r="AM20" s="247"/>
      <c r="AN20" s="247"/>
      <c r="AO20" s="247"/>
      <c r="AP20" s="247"/>
      <c r="AQ20" s="247"/>
      <c r="AR20" s="247"/>
      <c r="AS20" s="248" t="s">
        <v>54</v>
      </c>
      <c r="AT20" s="248"/>
      <c r="AU20" s="248"/>
      <c r="AV20" s="249"/>
    </row>
    <row r="21" spans="2:48" ht="24.75" customHeight="1">
      <c r="B21" s="173" t="s">
        <v>10</v>
      </c>
      <c r="C21" s="242"/>
      <c r="D21" s="242"/>
      <c r="E21" s="242"/>
      <c r="F21" s="242"/>
      <c r="G21" s="258"/>
      <c r="H21" s="253" t="s">
        <v>5</v>
      </c>
      <c r="I21" s="254"/>
      <c r="J21" s="254"/>
      <c r="K21" s="254"/>
      <c r="L21" s="254"/>
      <c r="M21" s="254"/>
      <c r="N21" s="255"/>
      <c r="O21" s="205" t="s">
        <v>12</v>
      </c>
      <c r="P21" s="206"/>
      <c r="Q21" s="206"/>
      <c r="R21" s="206"/>
      <c r="S21" s="257" t="str">
        <f>IF(VLOOKUP($AY$2,Data,24,FALSE)=0,"-",VLOOKUP($AY$2,Data,24,FALSE))</f>
        <v>-</v>
      </c>
      <c r="T21" s="257"/>
      <c r="U21" s="257"/>
      <c r="V21" s="257"/>
      <c r="W21" s="257"/>
      <c r="X21" s="257"/>
      <c r="Y21" s="257"/>
      <c r="Z21" s="257"/>
      <c r="AA21" s="257"/>
      <c r="AB21" s="237" t="s">
        <v>51</v>
      </c>
      <c r="AC21" s="237"/>
      <c r="AD21" s="237"/>
      <c r="AE21" s="238"/>
      <c r="AF21" s="205" t="s">
        <v>13</v>
      </c>
      <c r="AG21" s="206"/>
      <c r="AH21" s="206"/>
      <c r="AI21" s="206"/>
      <c r="AJ21" s="257" t="str">
        <f>IF(VLOOKUP($AY$2,Data,21,FALSE)=0,"-",VLOOKUP($AY$2,Data,21,FALSE))</f>
        <v>-</v>
      </c>
      <c r="AK21" s="257"/>
      <c r="AL21" s="257"/>
      <c r="AM21" s="257"/>
      <c r="AN21" s="257"/>
      <c r="AO21" s="257"/>
      <c r="AP21" s="257"/>
      <c r="AQ21" s="257"/>
      <c r="AR21" s="257"/>
      <c r="AS21" s="237" t="s">
        <v>52</v>
      </c>
      <c r="AT21" s="237"/>
      <c r="AU21" s="237"/>
      <c r="AV21" s="238"/>
    </row>
    <row r="22" spans="2:48" ht="24.75" customHeight="1">
      <c r="B22" s="243"/>
      <c r="C22" s="244"/>
      <c r="D22" s="244"/>
      <c r="E22" s="244"/>
      <c r="F22" s="244"/>
      <c r="G22" s="259"/>
      <c r="H22" s="227" t="s">
        <v>139</v>
      </c>
      <c r="I22" s="228"/>
      <c r="J22" s="228"/>
      <c r="K22" s="228"/>
      <c r="L22" s="228"/>
      <c r="M22" s="228"/>
      <c r="N22" s="229"/>
      <c r="O22" s="230" t="s">
        <v>12</v>
      </c>
      <c r="P22" s="231"/>
      <c r="Q22" s="231"/>
      <c r="R22" s="231"/>
      <c r="S22" s="232" t="str">
        <f>IF(VLOOKUP($AY$2,Data,25,FALSE)=0,"-",VLOOKUP($AY$2,Data,25,FALSE))</f>
        <v>-</v>
      </c>
      <c r="T22" s="232"/>
      <c r="U22" s="232"/>
      <c r="V22" s="232"/>
      <c r="W22" s="232"/>
      <c r="X22" s="232"/>
      <c r="Y22" s="232"/>
      <c r="Z22" s="232"/>
      <c r="AA22" s="232"/>
      <c r="AB22" s="233" t="s">
        <v>53</v>
      </c>
      <c r="AC22" s="233"/>
      <c r="AD22" s="233"/>
      <c r="AE22" s="234"/>
      <c r="AF22" s="230" t="s">
        <v>13</v>
      </c>
      <c r="AG22" s="231"/>
      <c r="AH22" s="231"/>
      <c r="AI22" s="231"/>
      <c r="AJ22" s="232" t="str">
        <f>IF(VLOOKUP($AY$2,Data,22,FALSE)=0,"-",VLOOKUP($AY$2,Data,22,FALSE))</f>
        <v>-</v>
      </c>
      <c r="AK22" s="232"/>
      <c r="AL22" s="232"/>
      <c r="AM22" s="232"/>
      <c r="AN22" s="232"/>
      <c r="AO22" s="232"/>
      <c r="AP22" s="232"/>
      <c r="AQ22" s="232"/>
      <c r="AR22" s="232"/>
      <c r="AS22" s="233" t="s">
        <v>54</v>
      </c>
      <c r="AT22" s="233"/>
      <c r="AU22" s="233"/>
      <c r="AV22" s="234"/>
    </row>
    <row r="23" spans="2:48" ht="24.75" customHeight="1">
      <c r="B23" s="243"/>
      <c r="C23" s="244"/>
      <c r="D23" s="244"/>
      <c r="E23" s="244"/>
      <c r="F23" s="244"/>
      <c r="G23" s="259"/>
      <c r="H23" s="239" t="s">
        <v>140</v>
      </c>
      <c r="I23" s="240"/>
      <c r="J23" s="240"/>
      <c r="K23" s="240"/>
      <c r="L23" s="240"/>
      <c r="M23" s="240"/>
      <c r="N23" s="241"/>
      <c r="O23" s="235" t="s">
        <v>12</v>
      </c>
      <c r="P23" s="236"/>
      <c r="Q23" s="236"/>
      <c r="R23" s="236"/>
      <c r="S23" s="247" t="str">
        <f>IF(VLOOKUP($AY$2,Data,26,FALSE)=0,"-",VLOOKUP($AY$2,Data,26,FALSE))</f>
        <v>-</v>
      </c>
      <c r="T23" s="247"/>
      <c r="U23" s="247"/>
      <c r="V23" s="247"/>
      <c r="W23" s="247"/>
      <c r="X23" s="247"/>
      <c r="Y23" s="247"/>
      <c r="Z23" s="247"/>
      <c r="AA23" s="247"/>
      <c r="AB23" s="248" t="s">
        <v>53</v>
      </c>
      <c r="AC23" s="248"/>
      <c r="AD23" s="248"/>
      <c r="AE23" s="249"/>
      <c r="AF23" s="235" t="s">
        <v>13</v>
      </c>
      <c r="AG23" s="236"/>
      <c r="AH23" s="236"/>
      <c r="AI23" s="236"/>
      <c r="AJ23" s="247" t="str">
        <f>IF(VLOOKUP($AY$2,Data,23,FALSE)=0,"-",VLOOKUP($AY$2,Data,23,FALSE))</f>
        <v>-</v>
      </c>
      <c r="AK23" s="247"/>
      <c r="AL23" s="247"/>
      <c r="AM23" s="247"/>
      <c r="AN23" s="247"/>
      <c r="AO23" s="247"/>
      <c r="AP23" s="247"/>
      <c r="AQ23" s="247"/>
      <c r="AR23" s="247"/>
      <c r="AS23" s="248" t="s">
        <v>54</v>
      </c>
      <c r="AT23" s="248"/>
      <c r="AU23" s="248"/>
      <c r="AV23" s="249"/>
    </row>
    <row r="24" spans="2:48" ht="24.75" customHeight="1">
      <c r="B24" s="173" t="s">
        <v>11</v>
      </c>
      <c r="C24" s="242"/>
      <c r="D24" s="242"/>
      <c r="E24" s="242"/>
      <c r="F24" s="242"/>
      <c r="G24" s="242"/>
      <c r="H24" s="253" t="s">
        <v>5</v>
      </c>
      <c r="I24" s="254"/>
      <c r="J24" s="254"/>
      <c r="K24" s="254"/>
      <c r="L24" s="254"/>
      <c r="M24" s="254"/>
      <c r="N24" s="255"/>
      <c r="O24" s="205" t="s">
        <v>12</v>
      </c>
      <c r="P24" s="206"/>
      <c r="Q24" s="206"/>
      <c r="R24" s="206"/>
      <c r="S24" s="257" t="str">
        <f>IF(VLOOKUP($AY$2,Data,30,FALSE)=0,"-",VLOOKUP($AY$2,Data,30,FALSE))</f>
        <v>-</v>
      </c>
      <c r="T24" s="257"/>
      <c r="U24" s="257"/>
      <c r="V24" s="257"/>
      <c r="W24" s="257"/>
      <c r="X24" s="257"/>
      <c r="Y24" s="257"/>
      <c r="Z24" s="257"/>
      <c r="AA24" s="257"/>
      <c r="AB24" s="237" t="s">
        <v>51</v>
      </c>
      <c r="AC24" s="237"/>
      <c r="AD24" s="237"/>
      <c r="AE24" s="238"/>
      <c r="AF24" s="205" t="s">
        <v>13</v>
      </c>
      <c r="AG24" s="206"/>
      <c r="AH24" s="206"/>
      <c r="AI24" s="206"/>
      <c r="AJ24" s="257" t="str">
        <f>IF(VLOOKUP($AY$2,Data,27,FALSE)=0,"-",VLOOKUP($AY$2,Data,27,FALSE))</f>
        <v>-</v>
      </c>
      <c r="AK24" s="257"/>
      <c r="AL24" s="257"/>
      <c r="AM24" s="257"/>
      <c r="AN24" s="257"/>
      <c r="AO24" s="257"/>
      <c r="AP24" s="257"/>
      <c r="AQ24" s="257"/>
      <c r="AR24" s="257"/>
      <c r="AS24" s="237" t="s">
        <v>52</v>
      </c>
      <c r="AT24" s="237"/>
      <c r="AU24" s="237"/>
      <c r="AV24" s="238"/>
    </row>
    <row r="25" spans="2:48" ht="24.75" customHeight="1">
      <c r="B25" s="243"/>
      <c r="C25" s="244"/>
      <c r="D25" s="244"/>
      <c r="E25" s="244"/>
      <c r="F25" s="244"/>
      <c r="G25" s="244"/>
      <c r="H25" s="227" t="s">
        <v>139</v>
      </c>
      <c r="I25" s="228"/>
      <c r="J25" s="228"/>
      <c r="K25" s="228"/>
      <c r="L25" s="228"/>
      <c r="M25" s="228"/>
      <c r="N25" s="229"/>
      <c r="O25" s="230" t="s">
        <v>12</v>
      </c>
      <c r="P25" s="231"/>
      <c r="Q25" s="231"/>
      <c r="R25" s="231"/>
      <c r="S25" s="232" t="str">
        <f>IF(VLOOKUP($AY$2,Data,31,FALSE)=0,"-",VLOOKUP($AY$2,Data,31,FALSE))</f>
        <v>-</v>
      </c>
      <c r="T25" s="232"/>
      <c r="U25" s="232"/>
      <c r="V25" s="232"/>
      <c r="W25" s="232"/>
      <c r="X25" s="232"/>
      <c r="Y25" s="232"/>
      <c r="Z25" s="232"/>
      <c r="AA25" s="232"/>
      <c r="AB25" s="233" t="s">
        <v>53</v>
      </c>
      <c r="AC25" s="233"/>
      <c r="AD25" s="233"/>
      <c r="AE25" s="234"/>
      <c r="AF25" s="230" t="s">
        <v>13</v>
      </c>
      <c r="AG25" s="231"/>
      <c r="AH25" s="231"/>
      <c r="AI25" s="231"/>
      <c r="AJ25" s="232" t="str">
        <f>IF(VLOOKUP($AY$2,Data,28,FALSE)=0,"-",VLOOKUP($AY$2,Data,28,FALSE))</f>
        <v>-</v>
      </c>
      <c r="AK25" s="232"/>
      <c r="AL25" s="232"/>
      <c r="AM25" s="232"/>
      <c r="AN25" s="232"/>
      <c r="AO25" s="232"/>
      <c r="AP25" s="232"/>
      <c r="AQ25" s="232"/>
      <c r="AR25" s="232"/>
      <c r="AS25" s="233" t="s">
        <v>54</v>
      </c>
      <c r="AT25" s="233"/>
      <c r="AU25" s="233"/>
      <c r="AV25" s="234"/>
    </row>
    <row r="26" spans="2:48" ht="24.75" customHeight="1">
      <c r="B26" s="245"/>
      <c r="C26" s="246"/>
      <c r="D26" s="246"/>
      <c r="E26" s="246"/>
      <c r="F26" s="246"/>
      <c r="G26" s="246"/>
      <c r="H26" s="239" t="s">
        <v>140</v>
      </c>
      <c r="I26" s="240"/>
      <c r="J26" s="240"/>
      <c r="K26" s="240"/>
      <c r="L26" s="240"/>
      <c r="M26" s="240"/>
      <c r="N26" s="241"/>
      <c r="O26" s="235" t="s">
        <v>12</v>
      </c>
      <c r="P26" s="236"/>
      <c r="Q26" s="236"/>
      <c r="R26" s="236"/>
      <c r="S26" s="247" t="str">
        <f>IF(VLOOKUP($AY$2,Data,32,FALSE)=0,"-",VLOOKUP($AY$2,Data,32,FALSE))</f>
        <v>-</v>
      </c>
      <c r="T26" s="247"/>
      <c r="U26" s="247"/>
      <c r="V26" s="247"/>
      <c r="W26" s="247"/>
      <c r="X26" s="247"/>
      <c r="Y26" s="247"/>
      <c r="Z26" s="247"/>
      <c r="AA26" s="247"/>
      <c r="AB26" s="248" t="s">
        <v>53</v>
      </c>
      <c r="AC26" s="248"/>
      <c r="AD26" s="248"/>
      <c r="AE26" s="249"/>
      <c r="AF26" s="235" t="s">
        <v>13</v>
      </c>
      <c r="AG26" s="236"/>
      <c r="AH26" s="236"/>
      <c r="AI26" s="236"/>
      <c r="AJ26" s="247" t="str">
        <f>IF(VLOOKUP($AY$2,Data,29,FALSE)=0,"-",VLOOKUP($AY$2,Data,29,FALSE))</f>
        <v>-</v>
      </c>
      <c r="AK26" s="247"/>
      <c r="AL26" s="247"/>
      <c r="AM26" s="247"/>
      <c r="AN26" s="247"/>
      <c r="AO26" s="247"/>
      <c r="AP26" s="247"/>
      <c r="AQ26" s="247"/>
      <c r="AR26" s="247"/>
      <c r="AS26" s="248" t="s">
        <v>54</v>
      </c>
      <c r="AT26" s="248"/>
      <c r="AU26" s="248"/>
      <c r="AV26" s="249"/>
    </row>
    <row r="27" spans="2:48" ht="24.75" customHeight="1">
      <c r="B27" s="219" t="s">
        <v>7</v>
      </c>
      <c r="C27" s="220"/>
      <c r="D27" s="220"/>
      <c r="E27" s="220"/>
      <c r="F27" s="220"/>
      <c r="G27" s="220"/>
      <c r="H27" s="220"/>
      <c r="I27" s="220"/>
      <c r="J27" s="220"/>
      <c r="K27" s="220"/>
      <c r="L27" s="220"/>
      <c r="M27" s="220"/>
      <c r="N27" s="221"/>
      <c r="O27" s="224" t="s">
        <v>12</v>
      </c>
      <c r="P27" s="225"/>
      <c r="Q27" s="225"/>
      <c r="R27" s="225"/>
      <c r="S27" s="226" t="str">
        <f>IF(VLOOKUP($AY$2,Data,34,FALSE)=0,"-",VLOOKUP($AY$2,Data,34,FALSE))</f>
        <v>-</v>
      </c>
      <c r="T27" s="226"/>
      <c r="U27" s="226"/>
      <c r="V27" s="226"/>
      <c r="W27" s="226"/>
      <c r="X27" s="226"/>
      <c r="Y27" s="226"/>
      <c r="Z27" s="226"/>
      <c r="AA27" s="226"/>
      <c r="AB27" s="222" t="s">
        <v>51</v>
      </c>
      <c r="AC27" s="222"/>
      <c r="AD27" s="222"/>
      <c r="AE27" s="223"/>
      <c r="AF27" s="224" t="s">
        <v>13</v>
      </c>
      <c r="AG27" s="225"/>
      <c r="AH27" s="225"/>
      <c r="AI27" s="225"/>
      <c r="AJ27" s="226" t="str">
        <f>IF(VLOOKUP($AY$2,Data,33,FALSE)=0,"-",VLOOKUP($AY$2,Data,33,FALSE))</f>
        <v>-</v>
      </c>
      <c r="AK27" s="226"/>
      <c r="AL27" s="226"/>
      <c r="AM27" s="226"/>
      <c r="AN27" s="226"/>
      <c r="AO27" s="226"/>
      <c r="AP27" s="226"/>
      <c r="AQ27" s="226"/>
      <c r="AR27" s="226"/>
      <c r="AS27" s="222" t="s">
        <v>52</v>
      </c>
      <c r="AT27" s="222"/>
      <c r="AU27" s="222"/>
      <c r="AV27" s="223"/>
    </row>
    <row r="28" spans="2:48" ht="24.75" customHeight="1">
      <c r="B28" s="219" t="s">
        <v>14</v>
      </c>
      <c r="C28" s="220"/>
      <c r="D28" s="220"/>
      <c r="E28" s="220"/>
      <c r="F28" s="220"/>
      <c r="G28" s="220"/>
      <c r="H28" s="220"/>
      <c r="I28" s="220"/>
      <c r="J28" s="220"/>
      <c r="K28" s="220"/>
      <c r="L28" s="220"/>
      <c r="M28" s="220"/>
      <c r="N28" s="221"/>
      <c r="O28" s="224" t="s">
        <v>12</v>
      </c>
      <c r="P28" s="225"/>
      <c r="Q28" s="225"/>
      <c r="R28" s="225"/>
      <c r="S28" s="226" t="str">
        <f>IF(VLOOKUP($AY$2,Data,38,FALSE)=0,"-",VLOOKUP($AY$2,Data,38,FALSE))</f>
        <v>-</v>
      </c>
      <c r="T28" s="226"/>
      <c r="U28" s="226"/>
      <c r="V28" s="226"/>
      <c r="W28" s="226"/>
      <c r="X28" s="226"/>
      <c r="Y28" s="226"/>
      <c r="Z28" s="226"/>
      <c r="AA28" s="226"/>
      <c r="AB28" s="222" t="s">
        <v>55</v>
      </c>
      <c r="AC28" s="222"/>
      <c r="AD28" s="222"/>
      <c r="AE28" s="223"/>
      <c r="AF28" s="224" t="s">
        <v>13</v>
      </c>
      <c r="AG28" s="225"/>
      <c r="AH28" s="225"/>
      <c r="AI28" s="225"/>
      <c r="AJ28" s="226" t="str">
        <f>IF(VLOOKUP($AY$2,Data,35,FALSE)=0,"-",VLOOKUP($AY$2,Data,35,FALSE))</f>
        <v>-</v>
      </c>
      <c r="AK28" s="226"/>
      <c r="AL28" s="226"/>
      <c r="AM28" s="226"/>
      <c r="AN28" s="226"/>
      <c r="AO28" s="226"/>
      <c r="AP28" s="226"/>
      <c r="AQ28" s="226"/>
      <c r="AR28" s="226"/>
      <c r="AS28" s="222" t="s">
        <v>56</v>
      </c>
      <c r="AT28" s="222"/>
      <c r="AU28" s="222"/>
      <c r="AV28" s="223"/>
    </row>
    <row r="29" spans="2:48" ht="24.75" customHeight="1">
      <c r="B29" s="219" t="s">
        <v>15</v>
      </c>
      <c r="C29" s="220"/>
      <c r="D29" s="220"/>
      <c r="E29" s="220"/>
      <c r="F29" s="220"/>
      <c r="G29" s="220"/>
      <c r="H29" s="220"/>
      <c r="I29" s="220"/>
      <c r="J29" s="220"/>
      <c r="K29" s="220"/>
      <c r="L29" s="220"/>
      <c r="M29" s="220"/>
      <c r="N29" s="221"/>
      <c r="O29" s="224" t="s">
        <v>12</v>
      </c>
      <c r="P29" s="225"/>
      <c r="Q29" s="225"/>
      <c r="R29" s="225"/>
      <c r="S29" s="226" t="str">
        <f>IF(VLOOKUP($AY$2,Data,39,FALSE)=0,"-",VLOOKUP($AY$2,Data,39,FALSE))</f>
        <v>-</v>
      </c>
      <c r="T29" s="226"/>
      <c r="U29" s="226"/>
      <c r="V29" s="226"/>
      <c r="W29" s="226"/>
      <c r="X29" s="226"/>
      <c r="Y29" s="226"/>
      <c r="Z29" s="226"/>
      <c r="AA29" s="226"/>
      <c r="AB29" s="222" t="s">
        <v>51</v>
      </c>
      <c r="AC29" s="222"/>
      <c r="AD29" s="222"/>
      <c r="AE29" s="223"/>
      <c r="AF29" s="224" t="s">
        <v>13</v>
      </c>
      <c r="AG29" s="225"/>
      <c r="AH29" s="225"/>
      <c r="AI29" s="225"/>
      <c r="AJ29" s="226" t="str">
        <f>IF(VLOOKUP($AY$2,Data,36,FALSE)=0,"-",VLOOKUP($AY$2,Data,36,FALSE))</f>
        <v>-</v>
      </c>
      <c r="AK29" s="226"/>
      <c r="AL29" s="226"/>
      <c r="AM29" s="226"/>
      <c r="AN29" s="226"/>
      <c r="AO29" s="226"/>
      <c r="AP29" s="226"/>
      <c r="AQ29" s="226"/>
      <c r="AR29" s="226"/>
      <c r="AS29" s="222" t="s">
        <v>52</v>
      </c>
      <c r="AT29" s="222"/>
      <c r="AU29" s="222"/>
      <c r="AV29" s="223"/>
    </row>
    <row r="30" spans="2:48" ht="24.75" customHeight="1">
      <c r="B30" s="202" t="s">
        <v>18</v>
      </c>
      <c r="C30" s="203"/>
      <c r="D30" s="203"/>
      <c r="E30" s="203"/>
      <c r="F30" s="203"/>
      <c r="G30" s="203"/>
      <c r="H30" s="203"/>
      <c r="I30" s="203"/>
      <c r="J30" s="203"/>
      <c r="K30" s="203"/>
      <c r="L30" s="203"/>
      <c r="M30" s="203"/>
      <c r="N30" s="204"/>
      <c r="O30" s="205" t="s">
        <v>12</v>
      </c>
      <c r="P30" s="206"/>
      <c r="Q30" s="206"/>
      <c r="R30" s="206"/>
      <c r="S30" s="257" t="str">
        <f>IF(VLOOKUP($AY$2,Data,40,FALSE)=0,"-",VLOOKUP($AY$2,Data,40,FALSE))</f>
        <v>-</v>
      </c>
      <c r="T30" s="257"/>
      <c r="U30" s="257"/>
      <c r="V30" s="257"/>
      <c r="W30" s="257"/>
      <c r="X30" s="257"/>
      <c r="Y30" s="257"/>
      <c r="Z30" s="257"/>
      <c r="AA30" s="257"/>
      <c r="AB30" s="208" t="s">
        <v>51</v>
      </c>
      <c r="AC30" s="208"/>
      <c r="AD30" s="208"/>
      <c r="AE30" s="209"/>
      <c r="AF30" s="205" t="s">
        <v>13</v>
      </c>
      <c r="AG30" s="206"/>
      <c r="AH30" s="206"/>
      <c r="AI30" s="206"/>
      <c r="AJ30" s="257" t="str">
        <f>IF(VLOOKUP($AY$2,Data,37,FALSE)=0,"-",VLOOKUP($AY$2,Data,37,FALSE))</f>
        <v>-</v>
      </c>
      <c r="AK30" s="257"/>
      <c r="AL30" s="257"/>
      <c r="AM30" s="257"/>
      <c r="AN30" s="257"/>
      <c r="AO30" s="257"/>
      <c r="AP30" s="257"/>
      <c r="AQ30" s="257"/>
      <c r="AR30" s="257"/>
      <c r="AS30" s="208" t="s">
        <v>52</v>
      </c>
      <c r="AT30" s="208"/>
      <c r="AU30" s="208"/>
      <c r="AV30" s="209"/>
    </row>
    <row r="31" spans="2:48" ht="33.75" customHeight="1">
      <c r="B31" s="202" t="s">
        <v>16</v>
      </c>
      <c r="C31" s="203"/>
      <c r="D31" s="203"/>
      <c r="E31" s="203"/>
      <c r="F31" s="203"/>
      <c r="G31" s="203"/>
      <c r="H31" s="203"/>
      <c r="I31" s="203"/>
      <c r="J31" s="203"/>
      <c r="K31" s="203"/>
      <c r="L31" s="203"/>
      <c r="M31" s="203"/>
      <c r="N31" s="204"/>
      <c r="O31" s="318" t="str">
        <f>IF(VLOOKUP($AY$2,Data,41,FALSE)=0,"-",VLOOKUP($AY$2,Data,41,FALSE))</f>
        <v>-</v>
      </c>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20"/>
    </row>
    <row r="32" spans="2:48" ht="21.75" customHeight="1">
      <c r="B32" s="219" t="s">
        <v>8</v>
      </c>
      <c r="C32" s="220"/>
      <c r="D32" s="220"/>
      <c r="E32" s="220"/>
      <c r="F32" s="220"/>
      <c r="G32" s="220"/>
      <c r="H32" s="220"/>
      <c r="I32" s="220"/>
      <c r="J32" s="220"/>
      <c r="K32" s="220"/>
      <c r="L32" s="220"/>
      <c r="M32" s="220"/>
      <c r="N32" s="221"/>
      <c r="O32" s="318" t="str">
        <f>IF(VLOOKUP($AY$2,Data,42,FALSE)=0,"-",VLOOKUP($AY$2,Data,42,FALSE))</f>
        <v>-</v>
      </c>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20"/>
    </row>
    <row r="33" spans="2:48" ht="18.600000000000001" customHeight="1">
      <c r="B33" s="173" t="s">
        <v>2</v>
      </c>
      <c r="C33" s="211"/>
      <c r="D33" s="211"/>
      <c r="E33" s="211"/>
      <c r="F33" s="211"/>
      <c r="G33" s="211"/>
      <c r="H33" s="211"/>
      <c r="I33" s="211"/>
      <c r="J33" s="211"/>
      <c r="K33" s="211"/>
      <c r="L33" s="211"/>
      <c r="M33" s="211"/>
      <c r="N33" s="212"/>
      <c r="O33" s="179" t="s">
        <v>46</v>
      </c>
      <c r="P33" s="180"/>
      <c r="Q33" s="180"/>
      <c r="R33" s="180"/>
      <c r="S33" s="180"/>
      <c r="T33" s="180"/>
      <c r="U33" s="180"/>
      <c r="V33" s="181"/>
      <c r="W33" s="327">
        <f>VLOOKUP($AY$2,Data,43,FALSE)</f>
        <v>0</v>
      </c>
      <c r="X33" s="328"/>
      <c r="Y33" s="328"/>
      <c r="Z33" s="328"/>
      <c r="AA33" s="328"/>
      <c r="AB33" s="328"/>
      <c r="AC33" s="328"/>
      <c r="AD33" s="328"/>
      <c r="AE33" s="329"/>
      <c r="AF33" s="182" t="s">
        <v>47</v>
      </c>
      <c r="AG33" s="180"/>
      <c r="AH33" s="180"/>
      <c r="AI33" s="180"/>
      <c r="AJ33" s="180"/>
      <c r="AK33" s="180"/>
      <c r="AL33" s="180"/>
      <c r="AM33" s="181"/>
      <c r="AN33" s="327">
        <f>VLOOKUP($AY$2,Data,44,FALSE)</f>
        <v>0</v>
      </c>
      <c r="AO33" s="328"/>
      <c r="AP33" s="328"/>
      <c r="AQ33" s="328"/>
      <c r="AR33" s="328"/>
      <c r="AS33" s="328"/>
      <c r="AT33" s="328"/>
      <c r="AU33" s="328"/>
      <c r="AV33" s="330"/>
    </row>
    <row r="34" spans="2:48" ht="18.600000000000001" customHeight="1">
      <c r="B34" s="213"/>
      <c r="C34" s="214"/>
      <c r="D34" s="214"/>
      <c r="E34" s="214"/>
      <c r="F34" s="214"/>
      <c r="G34" s="214"/>
      <c r="H34" s="214"/>
      <c r="I34" s="214"/>
      <c r="J34" s="214"/>
      <c r="K34" s="214"/>
      <c r="L34" s="214"/>
      <c r="M34" s="214"/>
      <c r="N34" s="215"/>
      <c r="O34" s="183" t="s">
        <v>0</v>
      </c>
      <c r="P34" s="184"/>
      <c r="Q34" s="184"/>
      <c r="R34" s="184"/>
      <c r="S34" s="184"/>
      <c r="T34" s="184"/>
      <c r="U34" s="184"/>
      <c r="V34" s="185"/>
      <c r="W34" s="321">
        <f>VLOOKUP($AY$2,Data,45,FALSE)</f>
        <v>0</v>
      </c>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3"/>
    </row>
    <row r="35" spans="2:48" ht="18.600000000000001" customHeight="1">
      <c r="B35" s="173" t="s">
        <v>3</v>
      </c>
      <c r="C35" s="174"/>
      <c r="D35" s="174"/>
      <c r="E35" s="174"/>
      <c r="F35" s="174"/>
      <c r="G35" s="174"/>
      <c r="H35" s="174"/>
      <c r="I35" s="174"/>
      <c r="J35" s="174"/>
      <c r="K35" s="174"/>
      <c r="L35" s="174"/>
      <c r="M35" s="174"/>
      <c r="N35" s="175"/>
      <c r="O35" s="179" t="s">
        <v>46</v>
      </c>
      <c r="P35" s="180"/>
      <c r="Q35" s="180"/>
      <c r="R35" s="180"/>
      <c r="S35" s="180"/>
      <c r="T35" s="180"/>
      <c r="U35" s="180"/>
      <c r="V35" s="181"/>
      <c r="W35" s="327" t="str">
        <f>VLOOKUP($AY$2,Data,46,FALSE)</f>
        <v>-</v>
      </c>
      <c r="X35" s="328"/>
      <c r="Y35" s="328"/>
      <c r="Z35" s="328"/>
      <c r="AA35" s="328"/>
      <c r="AB35" s="328"/>
      <c r="AC35" s="328"/>
      <c r="AD35" s="328"/>
      <c r="AE35" s="329"/>
      <c r="AF35" s="182" t="s">
        <v>47</v>
      </c>
      <c r="AG35" s="180"/>
      <c r="AH35" s="180"/>
      <c r="AI35" s="180"/>
      <c r="AJ35" s="180"/>
      <c r="AK35" s="180"/>
      <c r="AL35" s="180"/>
      <c r="AM35" s="181"/>
      <c r="AN35" s="327" t="str">
        <f>VLOOKUP($AY$2,Data,47,FALSE)</f>
        <v>（選択して下さい）</v>
      </c>
      <c r="AO35" s="328"/>
      <c r="AP35" s="328"/>
      <c r="AQ35" s="328"/>
      <c r="AR35" s="328"/>
      <c r="AS35" s="328"/>
      <c r="AT35" s="328"/>
      <c r="AU35" s="328"/>
      <c r="AV35" s="330"/>
    </row>
    <row r="36" spans="2:48" ht="18.600000000000001" customHeight="1">
      <c r="B36" s="176"/>
      <c r="C36" s="177"/>
      <c r="D36" s="177"/>
      <c r="E36" s="177"/>
      <c r="F36" s="177"/>
      <c r="G36" s="177"/>
      <c r="H36" s="177"/>
      <c r="I36" s="177"/>
      <c r="J36" s="177"/>
      <c r="K36" s="177"/>
      <c r="L36" s="177"/>
      <c r="M36" s="177"/>
      <c r="N36" s="178"/>
      <c r="O36" s="183" t="s">
        <v>0</v>
      </c>
      <c r="P36" s="184"/>
      <c r="Q36" s="184"/>
      <c r="R36" s="184"/>
      <c r="S36" s="184"/>
      <c r="T36" s="184"/>
      <c r="U36" s="184"/>
      <c r="V36" s="185"/>
      <c r="W36" s="321">
        <f>VLOOKUP($AY$2,Data,48,FALSE)</f>
        <v>0</v>
      </c>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3"/>
    </row>
    <row r="37" spans="2:48" ht="18.600000000000001" customHeight="1">
      <c r="B37" s="189" t="s">
        <v>1</v>
      </c>
      <c r="C37" s="174"/>
      <c r="D37" s="174"/>
      <c r="E37" s="174"/>
      <c r="F37" s="174"/>
      <c r="G37" s="174"/>
      <c r="H37" s="174"/>
      <c r="I37" s="174"/>
      <c r="J37" s="174"/>
      <c r="K37" s="174"/>
      <c r="L37" s="174"/>
      <c r="M37" s="174"/>
      <c r="N37" s="175"/>
      <c r="O37" s="324">
        <f>VLOOKUP($AY$2,Data,49,FALSE)</f>
        <v>0</v>
      </c>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6"/>
    </row>
    <row r="38" spans="2:48" ht="18.600000000000001" customHeight="1">
      <c r="B38" s="190"/>
      <c r="C38" s="191"/>
      <c r="D38" s="191"/>
      <c r="E38" s="191"/>
      <c r="F38" s="191"/>
      <c r="G38" s="191"/>
      <c r="H38" s="191"/>
      <c r="I38" s="191"/>
      <c r="J38" s="191"/>
      <c r="K38" s="191"/>
      <c r="L38" s="191"/>
      <c r="M38" s="191"/>
      <c r="N38" s="192"/>
      <c r="O38" s="196"/>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8"/>
    </row>
    <row r="39" spans="2:48" ht="18.600000000000001" customHeight="1">
      <c r="B39" s="190"/>
      <c r="C39" s="191"/>
      <c r="D39" s="191"/>
      <c r="E39" s="191"/>
      <c r="F39" s="191"/>
      <c r="G39" s="191"/>
      <c r="H39" s="191"/>
      <c r="I39" s="191"/>
      <c r="J39" s="191"/>
      <c r="K39" s="191"/>
      <c r="L39" s="191"/>
      <c r="M39" s="191"/>
      <c r="N39" s="192"/>
      <c r="O39" s="199"/>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1"/>
    </row>
    <row r="40" spans="2:48" ht="18.600000000000001" customHeight="1">
      <c r="B40" s="190"/>
      <c r="C40" s="191"/>
      <c r="D40" s="191"/>
      <c r="E40" s="191"/>
      <c r="F40" s="191"/>
      <c r="G40" s="191"/>
      <c r="H40" s="191"/>
      <c r="I40" s="191"/>
      <c r="J40" s="191"/>
      <c r="K40" s="191"/>
      <c r="L40" s="191"/>
      <c r="M40" s="191"/>
      <c r="N40" s="192"/>
      <c r="O40" s="199"/>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1"/>
    </row>
    <row r="41" spans="2:48" ht="18.600000000000001" customHeight="1">
      <c r="B41" s="190"/>
      <c r="C41" s="191"/>
      <c r="D41" s="191"/>
      <c r="E41" s="191"/>
      <c r="F41" s="191"/>
      <c r="G41" s="191"/>
      <c r="H41" s="191"/>
      <c r="I41" s="191"/>
      <c r="J41" s="191"/>
      <c r="K41" s="191"/>
      <c r="L41" s="191"/>
      <c r="M41" s="191"/>
      <c r="N41" s="192"/>
      <c r="O41" s="168"/>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70"/>
    </row>
    <row r="42" spans="2:48" ht="18.600000000000001" customHeight="1">
      <c r="B42" s="171" t="s">
        <v>20</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row>
    <row r="43" spans="2:48" ht="18.600000000000001" customHeight="1">
      <c r="B43" s="172" t="s">
        <v>71</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row>
  </sheetData>
  <mergeCells count="154">
    <mergeCell ref="AS25:AV25"/>
    <mergeCell ref="AB30:AE30"/>
    <mergeCell ref="B6:N6"/>
    <mergeCell ref="O16:R16"/>
    <mergeCell ref="O17:R17"/>
    <mergeCell ref="AB18:AE18"/>
    <mergeCell ref="AS16:AV16"/>
    <mergeCell ref="B21:G23"/>
    <mergeCell ref="O23:R23"/>
    <mergeCell ref="S23:AA23"/>
    <mergeCell ref="O26:R26"/>
    <mergeCell ref="S26:AA26"/>
    <mergeCell ref="AB21:AE21"/>
    <mergeCell ref="AB22:AE22"/>
    <mergeCell ref="H23:N23"/>
    <mergeCell ref="H26:N26"/>
    <mergeCell ref="S24:AA24"/>
    <mergeCell ref="H24:N24"/>
    <mergeCell ref="O22:R22"/>
    <mergeCell ref="O6:AV6"/>
    <mergeCell ref="AK17:AQ17"/>
    <mergeCell ref="S25:AA25"/>
    <mergeCell ref="AF22:AI22"/>
    <mergeCell ref="AB24:AE24"/>
    <mergeCell ref="O18:R18"/>
    <mergeCell ref="AB20:AE20"/>
    <mergeCell ref="H25:N25"/>
    <mergeCell ref="B27:N27"/>
    <mergeCell ref="B24:G26"/>
    <mergeCell ref="B43:AV43"/>
    <mergeCell ref="W34:AV34"/>
    <mergeCell ref="B33:N34"/>
    <mergeCell ref="B42:AV42"/>
    <mergeCell ref="B35:N36"/>
    <mergeCell ref="O37:AV37"/>
    <mergeCell ref="O39:AV39"/>
    <mergeCell ref="O36:V36"/>
    <mergeCell ref="B30:N30"/>
    <mergeCell ref="B31:N31"/>
    <mergeCell ref="O30:R30"/>
    <mergeCell ref="O31:AV31"/>
    <mergeCell ref="AF33:AM33"/>
    <mergeCell ref="S30:AA30"/>
    <mergeCell ref="AJ30:AR30"/>
    <mergeCell ref="O38:AV38"/>
    <mergeCell ref="O34:V34"/>
    <mergeCell ref="B32:N32"/>
    <mergeCell ref="AS30:AV30"/>
    <mergeCell ref="AF30:AI30"/>
    <mergeCell ref="AS28:AV28"/>
    <mergeCell ref="B28:N28"/>
    <mergeCell ref="B29:N29"/>
    <mergeCell ref="AJ25:AR25"/>
    <mergeCell ref="AJ20:AR20"/>
    <mergeCell ref="AJ21:AR21"/>
    <mergeCell ref="AS22:AV22"/>
    <mergeCell ref="AS21:AV21"/>
    <mergeCell ref="AF20:AI20"/>
    <mergeCell ref="AF21:AI21"/>
    <mergeCell ref="AJ28:AR28"/>
    <mergeCell ref="AS20:AV20"/>
    <mergeCell ref="AS23:AV23"/>
    <mergeCell ref="AS29:AV29"/>
    <mergeCell ref="AF28:AI28"/>
    <mergeCell ref="AB26:AE26"/>
    <mergeCell ref="AF26:AI26"/>
    <mergeCell ref="S22:AA22"/>
    <mergeCell ref="S29:AA29"/>
    <mergeCell ref="AS26:AV26"/>
    <mergeCell ref="AS24:AV24"/>
    <mergeCell ref="AJ27:AR27"/>
    <mergeCell ref="AJ23:AR23"/>
    <mergeCell ref="AJ24:AR24"/>
    <mergeCell ref="AN35:AV35"/>
    <mergeCell ref="W36:AV36"/>
    <mergeCell ref="AF35:AM35"/>
    <mergeCell ref="W33:AE33"/>
    <mergeCell ref="AN33:AV33"/>
    <mergeCell ref="W35:AE35"/>
    <mergeCell ref="O32:AV32"/>
    <mergeCell ref="O33:V33"/>
    <mergeCell ref="O35:V35"/>
    <mergeCell ref="AF29:AI29"/>
    <mergeCell ref="AB27:AE27"/>
    <mergeCell ref="AB28:AE28"/>
    <mergeCell ref="AB29:AE29"/>
    <mergeCell ref="S27:AA27"/>
    <mergeCell ref="AJ29:AR29"/>
    <mergeCell ref="B15:G20"/>
    <mergeCell ref="O19:R19"/>
    <mergeCell ref="H18:N18"/>
    <mergeCell ref="AB19:AE19"/>
    <mergeCell ref="AJ19:AR19"/>
    <mergeCell ref="AF18:AI18"/>
    <mergeCell ref="AF19:AI19"/>
    <mergeCell ref="AJ18:AR18"/>
    <mergeCell ref="O28:R28"/>
    <mergeCell ref="O29:R29"/>
    <mergeCell ref="O20:R20"/>
    <mergeCell ref="O21:R21"/>
    <mergeCell ref="AB23:AE23"/>
    <mergeCell ref="S28:AA28"/>
    <mergeCell ref="AJ22:AR22"/>
    <mergeCell ref="H22:N22"/>
    <mergeCell ref="AF23:AI23"/>
    <mergeCell ref="AF24:AI24"/>
    <mergeCell ref="B13:N14"/>
    <mergeCell ref="O13:AV14"/>
    <mergeCell ref="AB15:AE15"/>
    <mergeCell ref="H15:N15"/>
    <mergeCell ref="H16:N16"/>
    <mergeCell ref="AB17:AE17"/>
    <mergeCell ref="O27:R27"/>
    <mergeCell ref="AB25:AE25"/>
    <mergeCell ref="S15:AA15"/>
    <mergeCell ref="O15:R15"/>
    <mergeCell ref="T17:Z17"/>
    <mergeCell ref="AS15:AV15"/>
    <mergeCell ref="AF15:AI15"/>
    <mergeCell ref="AF16:AI16"/>
    <mergeCell ref="AF17:AI17"/>
    <mergeCell ref="AB16:AE16"/>
    <mergeCell ref="O25:R25"/>
    <mergeCell ref="AS17:AV17"/>
    <mergeCell ref="AJ26:AR26"/>
    <mergeCell ref="AS19:AV19"/>
    <mergeCell ref="AS18:AV18"/>
    <mergeCell ref="AF25:AI25"/>
    <mergeCell ref="AF27:AI27"/>
    <mergeCell ref="O24:R24"/>
    <mergeCell ref="B4:N5"/>
    <mergeCell ref="AJ15:AR15"/>
    <mergeCell ref="B2:AV2"/>
    <mergeCell ref="O41:AV41"/>
    <mergeCell ref="B37:N41"/>
    <mergeCell ref="B11:N12"/>
    <mergeCell ref="O11:AV12"/>
    <mergeCell ref="O40:AV40"/>
    <mergeCell ref="S20:AA20"/>
    <mergeCell ref="S21:AA21"/>
    <mergeCell ref="AJ16:AR16"/>
    <mergeCell ref="H19:N19"/>
    <mergeCell ref="O4:AV5"/>
    <mergeCell ref="H20:N20"/>
    <mergeCell ref="H21:N21"/>
    <mergeCell ref="S16:AA16"/>
    <mergeCell ref="S18:AA18"/>
    <mergeCell ref="S19:AA19"/>
    <mergeCell ref="H17:N17"/>
    <mergeCell ref="B7:N8"/>
    <mergeCell ref="O7:AV8"/>
    <mergeCell ref="AS27:AV27"/>
    <mergeCell ref="B9:N10"/>
    <mergeCell ref="O9:AV10"/>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282" t="s">
        <v>40</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X2" s="13" t="s">
        <v>65</v>
      </c>
      <c r="AY2" s="14">
        <v>14</v>
      </c>
    </row>
    <row r="3" spans="2:51" ht="9.75" customHeight="1">
      <c r="AS3" s="3"/>
      <c r="AT3" s="3"/>
      <c r="AU3" s="3"/>
      <c r="AV3" s="2"/>
    </row>
    <row r="4" spans="2:51" ht="15.75" customHeight="1">
      <c r="B4" s="284" t="s">
        <v>137</v>
      </c>
      <c r="C4" s="285"/>
      <c r="D4" s="285"/>
      <c r="E4" s="285"/>
      <c r="F4" s="285"/>
      <c r="G4" s="285"/>
      <c r="H4" s="285"/>
      <c r="I4" s="285"/>
      <c r="J4" s="285"/>
      <c r="K4" s="285"/>
      <c r="L4" s="285"/>
      <c r="M4" s="285"/>
      <c r="N4" s="286"/>
      <c r="O4" s="284">
        <f>VLOOKUP($AY$2,Data,3,FALSE)</f>
        <v>0</v>
      </c>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6"/>
    </row>
    <row r="5" spans="2:51" ht="15.75" customHeight="1">
      <c r="B5" s="287"/>
      <c r="C5" s="288"/>
      <c r="D5" s="288"/>
      <c r="E5" s="288"/>
      <c r="F5" s="288"/>
      <c r="G5" s="288"/>
      <c r="H5" s="288"/>
      <c r="I5" s="288"/>
      <c r="J5" s="288"/>
      <c r="K5" s="288"/>
      <c r="L5" s="288"/>
      <c r="M5" s="288"/>
      <c r="N5" s="289"/>
      <c r="O5" s="287"/>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9"/>
    </row>
    <row r="6" spans="2:51" ht="23.25" customHeight="1">
      <c r="B6" s="296" t="s">
        <v>29</v>
      </c>
      <c r="C6" s="297"/>
      <c r="D6" s="297"/>
      <c r="E6" s="297"/>
      <c r="F6" s="297"/>
      <c r="G6" s="297"/>
      <c r="H6" s="297"/>
      <c r="I6" s="297"/>
      <c r="J6" s="297"/>
      <c r="K6" s="297"/>
      <c r="L6" s="297"/>
      <c r="M6" s="297"/>
      <c r="N6" s="298"/>
      <c r="O6" s="315">
        <f>VLOOKUP($AY$2,Data,4,FALSE)</f>
        <v>0</v>
      </c>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7"/>
    </row>
    <row r="7" spans="2:51" ht="18.600000000000001" customHeight="1">
      <c r="B7" s="173" t="s">
        <v>41</v>
      </c>
      <c r="C7" s="174"/>
      <c r="D7" s="174"/>
      <c r="E7" s="174"/>
      <c r="F7" s="174"/>
      <c r="G7" s="174"/>
      <c r="H7" s="174"/>
      <c r="I7" s="174"/>
      <c r="J7" s="174"/>
      <c r="K7" s="174"/>
      <c r="L7" s="174"/>
      <c r="M7" s="174"/>
      <c r="N7" s="175"/>
      <c r="O7" s="284" t="str">
        <f>VLOOKUP($AY$2,Data,5,FALSE)&amp;VLOOKUP($AY$2,Data,6,FALSE)</f>
        <v/>
      </c>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6"/>
    </row>
    <row r="8" spans="2:51" ht="18.600000000000001" customHeight="1">
      <c r="B8" s="176"/>
      <c r="C8" s="177"/>
      <c r="D8" s="177"/>
      <c r="E8" s="177"/>
      <c r="F8" s="177"/>
      <c r="G8" s="177"/>
      <c r="H8" s="177"/>
      <c r="I8" s="177"/>
      <c r="J8" s="177"/>
      <c r="K8" s="177"/>
      <c r="L8" s="177"/>
      <c r="M8" s="177"/>
      <c r="N8" s="178"/>
      <c r="O8" s="287"/>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9"/>
    </row>
    <row r="9" spans="2:51" ht="17.25" customHeight="1">
      <c r="B9" s="173" t="s">
        <v>30</v>
      </c>
      <c r="C9" s="174"/>
      <c r="D9" s="174"/>
      <c r="E9" s="174"/>
      <c r="F9" s="174"/>
      <c r="G9" s="174"/>
      <c r="H9" s="174"/>
      <c r="I9" s="174"/>
      <c r="J9" s="174"/>
      <c r="K9" s="174"/>
      <c r="L9" s="174"/>
      <c r="M9" s="174"/>
      <c r="N9" s="175"/>
      <c r="O9" s="284">
        <f>VLOOKUP($AY$2,Data,7,FALSE)</f>
        <v>0</v>
      </c>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6"/>
    </row>
    <row r="10" spans="2:51" ht="17.25" customHeight="1">
      <c r="B10" s="176"/>
      <c r="C10" s="177"/>
      <c r="D10" s="177"/>
      <c r="E10" s="177"/>
      <c r="F10" s="177"/>
      <c r="G10" s="177"/>
      <c r="H10" s="177"/>
      <c r="I10" s="177"/>
      <c r="J10" s="177"/>
      <c r="K10" s="177"/>
      <c r="L10" s="177"/>
      <c r="M10" s="177"/>
      <c r="N10" s="178"/>
      <c r="O10" s="287"/>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9"/>
    </row>
    <row r="11" spans="2:51" ht="15.75" customHeight="1">
      <c r="B11" s="189" t="s">
        <v>138</v>
      </c>
      <c r="C11" s="174"/>
      <c r="D11" s="174"/>
      <c r="E11" s="174"/>
      <c r="F11" s="174"/>
      <c r="G11" s="174"/>
      <c r="H11" s="174"/>
      <c r="I11" s="174"/>
      <c r="J11" s="174"/>
      <c r="K11" s="174"/>
      <c r="L11" s="174"/>
      <c r="M11" s="174"/>
      <c r="N11" s="175"/>
      <c r="O11" s="331">
        <f>VLOOKUP($AY$2,Data,8,FALSE)</f>
        <v>0</v>
      </c>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3"/>
    </row>
    <row r="12" spans="2:51" ht="15.75" customHeight="1">
      <c r="B12" s="176"/>
      <c r="C12" s="177"/>
      <c r="D12" s="177"/>
      <c r="E12" s="177"/>
      <c r="F12" s="177"/>
      <c r="G12" s="177"/>
      <c r="H12" s="177"/>
      <c r="I12" s="177"/>
      <c r="J12" s="177"/>
      <c r="K12" s="177"/>
      <c r="L12" s="177"/>
      <c r="M12" s="177"/>
      <c r="N12" s="178"/>
      <c r="O12" s="334"/>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6"/>
    </row>
    <row r="13" spans="2:51" ht="18.600000000000001" customHeight="1">
      <c r="B13" s="308" t="s">
        <v>141</v>
      </c>
      <c r="C13" s="309"/>
      <c r="D13" s="309"/>
      <c r="E13" s="309"/>
      <c r="F13" s="309"/>
      <c r="G13" s="309"/>
      <c r="H13" s="309"/>
      <c r="I13" s="309"/>
      <c r="J13" s="309"/>
      <c r="K13" s="309"/>
      <c r="L13" s="309"/>
      <c r="M13" s="309"/>
      <c r="N13" s="310"/>
      <c r="O13" s="268">
        <f>VLOOKUP($AY$2,Data,2,FALSE)</f>
        <v>0</v>
      </c>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70"/>
    </row>
    <row r="14" spans="2:51" ht="18.600000000000001" customHeight="1">
      <c r="B14" s="311"/>
      <c r="C14" s="312"/>
      <c r="D14" s="312"/>
      <c r="E14" s="312"/>
      <c r="F14" s="312"/>
      <c r="G14" s="312"/>
      <c r="H14" s="312"/>
      <c r="I14" s="312"/>
      <c r="J14" s="312"/>
      <c r="K14" s="312"/>
      <c r="L14" s="312"/>
      <c r="M14" s="312"/>
      <c r="N14" s="313"/>
      <c r="O14" s="271"/>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3"/>
    </row>
    <row r="15" spans="2:51" ht="24.75" customHeight="1">
      <c r="B15" s="173" t="s">
        <v>9</v>
      </c>
      <c r="C15" s="174"/>
      <c r="D15" s="174"/>
      <c r="E15" s="174"/>
      <c r="F15" s="174"/>
      <c r="G15" s="304"/>
      <c r="H15" s="253" t="s">
        <v>4</v>
      </c>
      <c r="I15" s="254"/>
      <c r="J15" s="254"/>
      <c r="K15" s="254"/>
      <c r="L15" s="254"/>
      <c r="M15" s="254"/>
      <c r="N15" s="255"/>
      <c r="O15" s="205" t="s">
        <v>12</v>
      </c>
      <c r="P15" s="206"/>
      <c r="Q15" s="206"/>
      <c r="R15" s="206"/>
      <c r="S15" s="274" t="str">
        <f>IF(VLOOKUP($AY$2,Data,10,FALSE)=0,"-",VLOOKUP($AY$2,Data,10,FALSE))</f>
        <v>-</v>
      </c>
      <c r="T15" s="274"/>
      <c r="U15" s="274"/>
      <c r="V15" s="274"/>
      <c r="W15" s="274"/>
      <c r="X15" s="274"/>
      <c r="Y15" s="274"/>
      <c r="Z15" s="274"/>
      <c r="AA15" s="274"/>
      <c r="AB15" s="274"/>
      <c r="AC15" s="274"/>
      <c r="AD15" s="274"/>
      <c r="AE15" s="275"/>
      <c r="AF15" s="205" t="s">
        <v>13</v>
      </c>
      <c r="AG15" s="206"/>
      <c r="AH15" s="206"/>
      <c r="AI15" s="206"/>
      <c r="AJ15" s="274" t="str">
        <f>IF(VLOOKUP($AY$2,Data,9,FALSE)=0,"-",VLOOKUP($AY$2,Data,9,FALSE))</f>
        <v>-</v>
      </c>
      <c r="AK15" s="274"/>
      <c r="AL15" s="274"/>
      <c r="AM15" s="274"/>
      <c r="AN15" s="274"/>
      <c r="AO15" s="274"/>
      <c r="AP15" s="274"/>
      <c r="AQ15" s="274"/>
      <c r="AR15" s="274"/>
      <c r="AS15" s="274"/>
      <c r="AT15" s="274"/>
      <c r="AU15" s="274"/>
      <c r="AV15" s="275"/>
    </row>
    <row r="16" spans="2:51" ht="24.75" customHeight="1">
      <c r="B16" s="190"/>
      <c r="C16" s="191"/>
      <c r="D16" s="191"/>
      <c r="E16" s="191"/>
      <c r="F16" s="191"/>
      <c r="G16" s="305"/>
      <c r="H16" s="227" t="s">
        <v>5</v>
      </c>
      <c r="I16" s="228"/>
      <c r="J16" s="228"/>
      <c r="K16" s="228"/>
      <c r="L16" s="228"/>
      <c r="M16" s="228"/>
      <c r="N16" s="229"/>
      <c r="O16" s="230" t="s">
        <v>12</v>
      </c>
      <c r="P16" s="231"/>
      <c r="Q16" s="231"/>
      <c r="R16" s="231"/>
      <c r="S16" s="232" t="str">
        <f>IF(VLOOKUP($AY$2,Data,16,FALSE)=0,"-",VLOOKUP($AY$2,Data,16,FALSE))</f>
        <v>-</v>
      </c>
      <c r="T16" s="232"/>
      <c r="U16" s="232"/>
      <c r="V16" s="232"/>
      <c r="W16" s="232"/>
      <c r="X16" s="232"/>
      <c r="Y16" s="232"/>
      <c r="Z16" s="232"/>
      <c r="AA16" s="232"/>
      <c r="AB16" s="233" t="s">
        <v>51</v>
      </c>
      <c r="AC16" s="233"/>
      <c r="AD16" s="233"/>
      <c r="AE16" s="234"/>
      <c r="AF16" s="230" t="s">
        <v>13</v>
      </c>
      <c r="AG16" s="231"/>
      <c r="AH16" s="231"/>
      <c r="AI16" s="231"/>
      <c r="AJ16" s="232" t="str">
        <f>IF(VLOOKUP($AY$2,Data,11,FALSE)=0,"-",VLOOKUP($AY$2,Data,11,FALSE))</f>
        <v>（選択して下さい）</v>
      </c>
      <c r="AK16" s="232"/>
      <c r="AL16" s="232"/>
      <c r="AM16" s="232"/>
      <c r="AN16" s="232"/>
      <c r="AO16" s="232"/>
      <c r="AP16" s="232"/>
      <c r="AQ16" s="232"/>
      <c r="AR16" s="232"/>
      <c r="AS16" s="233" t="s">
        <v>52</v>
      </c>
      <c r="AT16" s="233"/>
      <c r="AU16" s="233"/>
      <c r="AV16" s="234"/>
    </row>
    <row r="17" spans="2:48" ht="24.75" customHeight="1">
      <c r="B17" s="190"/>
      <c r="C17" s="191"/>
      <c r="D17" s="191"/>
      <c r="E17" s="191"/>
      <c r="F17" s="191"/>
      <c r="G17" s="305"/>
      <c r="H17" s="299" t="s">
        <v>19</v>
      </c>
      <c r="I17" s="300"/>
      <c r="J17" s="300"/>
      <c r="K17" s="300"/>
      <c r="L17" s="300"/>
      <c r="M17" s="300"/>
      <c r="N17" s="301"/>
      <c r="O17" s="262" t="s">
        <v>12</v>
      </c>
      <c r="P17" s="263"/>
      <c r="Q17" s="263"/>
      <c r="R17" s="263"/>
      <c r="S17" s="15" t="s">
        <v>67</v>
      </c>
      <c r="T17" s="314" t="str">
        <f>IF(VLOOKUP($AY$2,Data,17,FALSE)=0,"-",VLOOKUP($AY$2,Data,17,FALSE))</f>
        <v>-</v>
      </c>
      <c r="U17" s="314"/>
      <c r="V17" s="314"/>
      <c r="W17" s="314"/>
      <c r="X17" s="314"/>
      <c r="Y17" s="314"/>
      <c r="Z17" s="314"/>
      <c r="AA17" s="15" t="s">
        <v>68</v>
      </c>
      <c r="AB17" s="233" t="s">
        <v>51</v>
      </c>
      <c r="AC17" s="233"/>
      <c r="AD17" s="233"/>
      <c r="AE17" s="234"/>
      <c r="AF17" s="262" t="s">
        <v>13</v>
      </c>
      <c r="AG17" s="263"/>
      <c r="AH17" s="263"/>
      <c r="AI17" s="263"/>
      <c r="AJ17" s="15" t="s">
        <v>69</v>
      </c>
      <c r="AK17" s="314" t="str">
        <f>IF(VLOOKUP($AY$2,Data,12,FALSE)=0,"-",VLOOKUP($AY$2,Data,12,FALSE))</f>
        <v>-</v>
      </c>
      <c r="AL17" s="314"/>
      <c r="AM17" s="314"/>
      <c r="AN17" s="314"/>
      <c r="AO17" s="314"/>
      <c r="AP17" s="314"/>
      <c r="AQ17" s="314"/>
      <c r="AR17" s="15" t="s">
        <v>70</v>
      </c>
      <c r="AS17" s="233" t="s">
        <v>52</v>
      </c>
      <c r="AT17" s="233"/>
      <c r="AU17" s="233"/>
      <c r="AV17" s="234"/>
    </row>
    <row r="18" spans="2:48" ht="24.75" customHeight="1">
      <c r="B18" s="190"/>
      <c r="C18" s="191"/>
      <c r="D18" s="191"/>
      <c r="E18" s="191"/>
      <c r="F18" s="191"/>
      <c r="G18" s="305"/>
      <c r="H18" s="265" t="s">
        <v>6</v>
      </c>
      <c r="I18" s="266"/>
      <c r="J18" s="266"/>
      <c r="K18" s="266"/>
      <c r="L18" s="266"/>
      <c r="M18" s="266"/>
      <c r="N18" s="267"/>
      <c r="O18" s="262" t="s">
        <v>12</v>
      </c>
      <c r="P18" s="263"/>
      <c r="Q18" s="263"/>
      <c r="R18" s="263"/>
      <c r="S18" s="314" t="str">
        <f>IF(VLOOKUP($AY$2,Data,18,FALSE)=0,"-",VLOOKUP($AY$2,Data,18,FALSE))</f>
        <v>-</v>
      </c>
      <c r="T18" s="314"/>
      <c r="U18" s="314"/>
      <c r="V18" s="314"/>
      <c r="W18" s="314"/>
      <c r="X18" s="314"/>
      <c r="Y18" s="314"/>
      <c r="Z18" s="314"/>
      <c r="AA18" s="314"/>
      <c r="AB18" s="260"/>
      <c r="AC18" s="260"/>
      <c r="AD18" s="260"/>
      <c r="AE18" s="261"/>
      <c r="AF18" s="262" t="s">
        <v>13</v>
      </c>
      <c r="AG18" s="263"/>
      <c r="AH18" s="263"/>
      <c r="AI18" s="263"/>
      <c r="AJ18" s="314" t="str">
        <f>IF(VLOOKUP($AY$2,Data,13,FALSE)=0,"-",VLOOKUP($AY$2,Data,13,FALSE))</f>
        <v>（選択して下さい）</v>
      </c>
      <c r="AK18" s="314"/>
      <c r="AL18" s="314"/>
      <c r="AM18" s="314"/>
      <c r="AN18" s="314"/>
      <c r="AO18" s="314"/>
      <c r="AP18" s="314"/>
      <c r="AQ18" s="314"/>
      <c r="AR18" s="314"/>
      <c r="AS18" s="260"/>
      <c r="AT18" s="260"/>
      <c r="AU18" s="260"/>
      <c r="AV18" s="261"/>
    </row>
    <row r="19" spans="2:48" ht="24.75" customHeight="1">
      <c r="B19" s="190"/>
      <c r="C19" s="191"/>
      <c r="D19" s="191"/>
      <c r="E19" s="191"/>
      <c r="F19" s="191"/>
      <c r="G19" s="305"/>
      <c r="H19" s="265" t="s">
        <v>139</v>
      </c>
      <c r="I19" s="266"/>
      <c r="J19" s="266"/>
      <c r="K19" s="266"/>
      <c r="L19" s="266"/>
      <c r="M19" s="266"/>
      <c r="N19" s="267"/>
      <c r="O19" s="262" t="s">
        <v>12</v>
      </c>
      <c r="P19" s="263"/>
      <c r="Q19" s="263"/>
      <c r="R19" s="263"/>
      <c r="S19" s="314" t="str">
        <f>IF(VLOOKUP($AY$2,Data,19,FALSE)=0,"-",VLOOKUP($AY$2,Data,19,FALSE))</f>
        <v>-</v>
      </c>
      <c r="T19" s="314"/>
      <c r="U19" s="314"/>
      <c r="V19" s="314"/>
      <c r="W19" s="314"/>
      <c r="X19" s="314"/>
      <c r="Y19" s="314"/>
      <c r="Z19" s="314"/>
      <c r="AA19" s="314"/>
      <c r="AB19" s="250" t="s">
        <v>53</v>
      </c>
      <c r="AC19" s="250"/>
      <c r="AD19" s="250"/>
      <c r="AE19" s="251"/>
      <c r="AF19" s="262" t="s">
        <v>13</v>
      </c>
      <c r="AG19" s="263"/>
      <c r="AH19" s="263"/>
      <c r="AI19" s="263"/>
      <c r="AJ19" s="314" t="str">
        <f>IF(VLOOKUP($AY$2,Data,14,FALSE)=0,"-",VLOOKUP($AY$2,Data,14,FALSE))</f>
        <v>-</v>
      </c>
      <c r="AK19" s="314"/>
      <c r="AL19" s="314"/>
      <c r="AM19" s="314"/>
      <c r="AN19" s="314"/>
      <c r="AO19" s="314"/>
      <c r="AP19" s="314"/>
      <c r="AQ19" s="314"/>
      <c r="AR19" s="314"/>
      <c r="AS19" s="250" t="s">
        <v>54</v>
      </c>
      <c r="AT19" s="250"/>
      <c r="AU19" s="250"/>
      <c r="AV19" s="251"/>
    </row>
    <row r="20" spans="2:48" ht="24.75" customHeight="1">
      <c r="B20" s="176"/>
      <c r="C20" s="177"/>
      <c r="D20" s="177"/>
      <c r="E20" s="177"/>
      <c r="F20" s="177"/>
      <c r="G20" s="306"/>
      <c r="H20" s="239" t="s">
        <v>140</v>
      </c>
      <c r="I20" s="240"/>
      <c r="J20" s="240"/>
      <c r="K20" s="240"/>
      <c r="L20" s="240"/>
      <c r="M20" s="240"/>
      <c r="N20" s="241"/>
      <c r="O20" s="235" t="s">
        <v>12</v>
      </c>
      <c r="P20" s="236"/>
      <c r="Q20" s="236"/>
      <c r="R20" s="236"/>
      <c r="S20" s="247" t="str">
        <f>IF(VLOOKUP($AY$2,Data,20,FALSE)=0,"-",VLOOKUP($AY$2,Data,20,FALSE))</f>
        <v>-</v>
      </c>
      <c r="T20" s="247"/>
      <c r="U20" s="247"/>
      <c r="V20" s="247"/>
      <c r="W20" s="247"/>
      <c r="X20" s="247"/>
      <c r="Y20" s="247"/>
      <c r="Z20" s="247"/>
      <c r="AA20" s="247"/>
      <c r="AB20" s="248" t="s">
        <v>53</v>
      </c>
      <c r="AC20" s="248"/>
      <c r="AD20" s="248"/>
      <c r="AE20" s="249"/>
      <c r="AF20" s="235" t="s">
        <v>13</v>
      </c>
      <c r="AG20" s="236"/>
      <c r="AH20" s="236"/>
      <c r="AI20" s="236"/>
      <c r="AJ20" s="247" t="str">
        <f>IF(VLOOKUP($AY$2,Data,15,FALSE)=0,"-",VLOOKUP($AY$2,Data,15,FALSE))</f>
        <v>-</v>
      </c>
      <c r="AK20" s="247"/>
      <c r="AL20" s="247"/>
      <c r="AM20" s="247"/>
      <c r="AN20" s="247"/>
      <c r="AO20" s="247"/>
      <c r="AP20" s="247"/>
      <c r="AQ20" s="247"/>
      <c r="AR20" s="247"/>
      <c r="AS20" s="248" t="s">
        <v>54</v>
      </c>
      <c r="AT20" s="248"/>
      <c r="AU20" s="248"/>
      <c r="AV20" s="249"/>
    </row>
    <row r="21" spans="2:48" ht="24.75" customHeight="1">
      <c r="B21" s="173" t="s">
        <v>10</v>
      </c>
      <c r="C21" s="242"/>
      <c r="D21" s="242"/>
      <c r="E21" s="242"/>
      <c r="F21" s="242"/>
      <c r="G21" s="258"/>
      <c r="H21" s="253" t="s">
        <v>5</v>
      </c>
      <c r="I21" s="254"/>
      <c r="J21" s="254"/>
      <c r="K21" s="254"/>
      <c r="L21" s="254"/>
      <c r="M21" s="254"/>
      <c r="N21" s="255"/>
      <c r="O21" s="205" t="s">
        <v>12</v>
      </c>
      <c r="P21" s="206"/>
      <c r="Q21" s="206"/>
      <c r="R21" s="206"/>
      <c r="S21" s="257" t="str">
        <f>IF(VLOOKUP($AY$2,Data,24,FALSE)=0,"-",VLOOKUP($AY$2,Data,24,FALSE))</f>
        <v>-</v>
      </c>
      <c r="T21" s="257"/>
      <c r="U21" s="257"/>
      <c r="V21" s="257"/>
      <c r="W21" s="257"/>
      <c r="X21" s="257"/>
      <c r="Y21" s="257"/>
      <c r="Z21" s="257"/>
      <c r="AA21" s="257"/>
      <c r="AB21" s="237" t="s">
        <v>51</v>
      </c>
      <c r="AC21" s="237"/>
      <c r="AD21" s="237"/>
      <c r="AE21" s="238"/>
      <c r="AF21" s="205" t="s">
        <v>13</v>
      </c>
      <c r="AG21" s="206"/>
      <c r="AH21" s="206"/>
      <c r="AI21" s="206"/>
      <c r="AJ21" s="257" t="str">
        <f>IF(VLOOKUP($AY$2,Data,21,FALSE)=0,"-",VLOOKUP($AY$2,Data,21,FALSE))</f>
        <v>-</v>
      </c>
      <c r="AK21" s="257"/>
      <c r="AL21" s="257"/>
      <c r="AM21" s="257"/>
      <c r="AN21" s="257"/>
      <c r="AO21" s="257"/>
      <c r="AP21" s="257"/>
      <c r="AQ21" s="257"/>
      <c r="AR21" s="257"/>
      <c r="AS21" s="237" t="s">
        <v>52</v>
      </c>
      <c r="AT21" s="237"/>
      <c r="AU21" s="237"/>
      <c r="AV21" s="238"/>
    </row>
    <row r="22" spans="2:48" ht="24.75" customHeight="1">
      <c r="B22" s="243"/>
      <c r="C22" s="244"/>
      <c r="D22" s="244"/>
      <c r="E22" s="244"/>
      <c r="F22" s="244"/>
      <c r="G22" s="259"/>
      <c r="H22" s="227" t="s">
        <v>139</v>
      </c>
      <c r="I22" s="228"/>
      <c r="J22" s="228"/>
      <c r="K22" s="228"/>
      <c r="L22" s="228"/>
      <c r="M22" s="228"/>
      <c r="N22" s="229"/>
      <c r="O22" s="230" t="s">
        <v>12</v>
      </c>
      <c r="P22" s="231"/>
      <c r="Q22" s="231"/>
      <c r="R22" s="231"/>
      <c r="S22" s="232" t="str">
        <f>IF(VLOOKUP($AY$2,Data,25,FALSE)=0,"-",VLOOKUP($AY$2,Data,25,FALSE))</f>
        <v>-</v>
      </c>
      <c r="T22" s="232"/>
      <c r="U22" s="232"/>
      <c r="V22" s="232"/>
      <c r="W22" s="232"/>
      <c r="X22" s="232"/>
      <c r="Y22" s="232"/>
      <c r="Z22" s="232"/>
      <c r="AA22" s="232"/>
      <c r="AB22" s="233" t="s">
        <v>53</v>
      </c>
      <c r="AC22" s="233"/>
      <c r="AD22" s="233"/>
      <c r="AE22" s="234"/>
      <c r="AF22" s="230" t="s">
        <v>13</v>
      </c>
      <c r="AG22" s="231"/>
      <c r="AH22" s="231"/>
      <c r="AI22" s="231"/>
      <c r="AJ22" s="232" t="str">
        <f>IF(VLOOKUP($AY$2,Data,22,FALSE)=0,"-",VLOOKUP($AY$2,Data,22,FALSE))</f>
        <v>-</v>
      </c>
      <c r="AK22" s="232"/>
      <c r="AL22" s="232"/>
      <c r="AM22" s="232"/>
      <c r="AN22" s="232"/>
      <c r="AO22" s="232"/>
      <c r="AP22" s="232"/>
      <c r="AQ22" s="232"/>
      <c r="AR22" s="232"/>
      <c r="AS22" s="233" t="s">
        <v>54</v>
      </c>
      <c r="AT22" s="233"/>
      <c r="AU22" s="233"/>
      <c r="AV22" s="234"/>
    </row>
    <row r="23" spans="2:48" ht="24.75" customHeight="1">
      <c r="B23" s="243"/>
      <c r="C23" s="244"/>
      <c r="D23" s="244"/>
      <c r="E23" s="244"/>
      <c r="F23" s="244"/>
      <c r="G23" s="259"/>
      <c r="H23" s="239" t="s">
        <v>140</v>
      </c>
      <c r="I23" s="240"/>
      <c r="J23" s="240"/>
      <c r="K23" s="240"/>
      <c r="L23" s="240"/>
      <c r="M23" s="240"/>
      <c r="N23" s="241"/>
      <c r="O23" s="235" t="s">
        <v>12</v>
      </c>
      <c r="P23" s="236"/>
      <c r="Q23" s="236"/>
      <c r="R23" s="236"/>
      <c r="S23" s="247" t="str">
        <f>IF(VLOOKUP($AY$2,Data,26,FALSE)=0,"-",VLOOKUP($AY$2,Data,26,FALSE))</f>
        <v>-</v>
      </c>
      <c r="T23" s="247"/>
      <c r="U23" s="247"/>
      <c r="V23" s="247"/>
      <c r="W23" s="247"/>
      <c r="X23" s="247"/>
      <c r="Y23" s="247"/>
      <c r="Z23" s="247"/>
      <c r="AA23" s="247"/>
      <c r="AB23" s="248" t="s">
        <v>53</v>
      </c>
      <c r="AC23" s="248"/>
      <c r="AD23" s="248"/>
      <c r="AE23" s="249"/>
      <c r="AF23" s="235" t="s">
        <v>13</v>
      </c>
      <c r="AG23" s="236"/>
      <c r="AH23" s="236"/>
      <c r="AI23" s="236"/>
      <c r="AJ23" s="247" t="str">
        <f>IF(VLOOKUP($AY$2,Data,23,FALSE)=0,"-",VLOOKUP($AY$2,Data,23,FALSE))</f>
        <v>-</v>
      </c>
      <c r="AK23" s="247"/>
      <c r="AL23" s="247"/>
      <c r="AM23" s="247"/>
      <c r="AN23" s="247"/>
      <c r="AO23" s="247"/>
      <c r="AP23" s="247"/>
      <c r="AQ23" s="247"/>
      <c r="AR23" s="247"/>
      <c r="AS23" s="248" t="s">
        <v>54</v>
      </c>
      <c r="AT23" s="248"/>
      <c r="AU23" s="248"/>
      <c r="AV23" s="249"/>
    </row>
    <row r="24" spans="2:48" ht="24.75" customHeight="1">
      <c r="B24" s="173" t="s">
        <v>11</v>
      </c>
      <c r="C24" s="242"/>
      <c r="D24" s="242"/>
      <c r="E24" s="242"/>
      <c r="F24" s="242"/>
      <c r="G24" s="242"/>
      <c r="H24" s="253" t="s">
        <v>5</v>
      </c>
      <c r="I24" s="254"/>
      <c r="J24" s="254"/>
      <c r="K24" s="254"/>
      <c r="L24" s="254"/>
      <c r="M24" s="254"/>
      <c r="N24" s="255"/>
      <c r="O24" s="205" t="s">
        <v>12</v>
      </c>
      <c r="P24" s="206"/>
      <c r="Q24" s="206"/>
      <c r="R24" s="206"/>
      <c r="S24" s="257" t="str">
        <f>IF(VLOOKUP($AY$2,Data,30,FALSE)=0,"-",VLOOKUP($AY$2,Data,30,FALSE))</f>
        <v>-</v>
      </c>
      <c r="T24" s="257"/>
      <c r="U24" s="257"/>
      <c r="V24" s="257"/>
      <c r="W24" s="257"/>
      <c r="X24" s="257"/>
      <c r="Y24" s="257"/>
      <c r="Z24" s="257"/>
      <c r="AA24" s="257"/>
      <c r="AB24" s="237" t="s">
        <v>51</v>
      </c>
      <c r="AC24" s="237"/>
      <c r="AD24" s="237"/>
      <c r="AE24" s="238"/>
      <c r="AF24" s="205" t="s">
        <v>13</v>
      </c>
      <c r="AG24" s="206"/>
      <c r="AH24" s="206"/>
      <c r="AI24" s="206"/>
      <c r="AJ24" s="257" t="str">
        <f>IF(VLOOKUP($AY$2,Data,27,FALSE)=0,"-",VLOOKUP($AY$2,Data,27,FALSE))</f>
        <v>-</v>
      </c>
      <c r="AK24" s="257"/>
      <c r="AL24" s="257"/>
      <c r="AM24" s="257"/>
      <c r="AN24" s="257"/>
      <c r="AO24" s="257"/>
      <c r="AP24" s="257"/>
      <c r="AQ24" s="257"/>
      <c r="AR24" s="257"/>
      <c r="AS24" s="237" t="s">
        <v>52</v>
      </c>
      <c r="AT24" s="237"/>
      <c r="AU24" s="237"/>
      <c r="AV24" s="238"/>
    </row>
    <row r="25" spans="2:48" ht="24.75" customHeight="1">
      <c r="B25" s="243"/>
      <c r="C25" s="244"/>
      <c r="D25" s="244"/>
      <c r="E25" s="244"/>
      <c r="F25" s="244"/>
      <c r="G25" s="244"/>
      <c r="H25" s="227" t="s">
        <v>139</v>
      </c>
      <c r="I25" s="228"/>
      <c r="J25" s="228"/>
      <c r="K25" s="228"/>
      <c r="L25" s="228"/>
      <c r="M25" s="228"/>
      <c r="N25" s="229"/>
      <c r="O25" s="230" t="s">
        <v>12</v>
      </c>
      <c r="P25" s="231"/>
      <c r="Q25" s="231"/>
      <c r="R25" s="231"/>
      <c r="S25" s="232" t="str">
        <f>IF(VLOOKUP($AY$2,Data,31,FALSE)=0,"-",VLOOKUP($AY$2,Data,31,FALSE))</f>
        <v>-</v>
      </c>
      <c r="T25" s="232"/>
      <c r="U25" s="232"/>
      <c r="V25" s="232"/>
      <c r="W25" s="232"/>
      <c r="X25" s="232"/>
      <c r="Y25" s="232"/>
      <c r="Z25" s="232"/>
      <c r="AA25" s="232"/>
      <c r="AB25" s="233" t="s">
        <v>53</v>
      </c>
      <c r="AC25" s="233"/>
      <c r="AD25" s="233"/>
      <c r="AE25" s="234"/>
      <c r="AF25" s="230" t="s">
        <v>13</v>
      </c>
      <c r="AG25" s="231"/>
      <c r="AH25" s="231"/>
      <c r="AI25" s="231"/>
      <c r="AJ25" s="232" t="str">
        <f>IF(VLOOKUP($AY$2,Data,28,FALSE)=0,"-",VLOOKUP($AY$2,Data,28,FALSE))</f>
        <v>-</v>
      </c>
      <c r="AK25" s="232"/>
      <c r="AL25" s="232"/>
      <c r="AM25" s="232"/>
      <c r="AN25" s="232"/>
      <c r="AO25" s="232"/>
      <c r="AP25" s="232"/>
      <c r="AQ25" s="232"/>
      <c r="AR25" s="232"/>
      <c r="AS25" s="233" t="s">
        <v>54</v>
      </c>
      <c r="AT25" s="233"/>
      <c r="AU25" s="233"/>
      <c r="AV25" s="234"/>
    </row>
    <row r="26" spans="2:48" ht="24.75" customHeight="1">
      <c r="B26" s="245"/>
      <c r="C26" s="246"/>
      <c r="D26" s="246"/>
      <c r="E26" s="246"/>
      <c r="F26" s="246"/>
      <c r="G26" s="246"/>
      <c r="H26" s="239" t="s">
        <v>140</v>
      </c>
      <c r="I26" s="240"/>
      <c r="J26" s="240"/>
      <c r="K26" s="240"/>
      <c r="L26" s="240"/>
      <c r="M26" s="240"/>
      <c r="N26" s="241"/>
      <c r="O26" s="235" t="s">
        <v>12</v>
      </c>
      <c r="P26" s="236"/>
      <c r="Q26" s="236"/>
      <c r="R26" s="236"/>
      <c r="S26" s="247" t="str">
        <f>IF(VLOOKUP($AY$2,Data,32,FALSE)=0,"-",VLOOKUP($AY$2,Data,32,FALSE))</f>
        <v>-</v>
      </c>
      <c r="T26" s="247"/>
      <c r="U26" s="247"/>
      <c r="V26" s="247"/>
      <c r="W26" s="247"/>
      <c r="X26" s="247"/>
      <c r="Y26" s="247"/>
      <c r="Z26" s="247"/>
      <c r="AA26" s="247"/>
      <c r="AB26" s="248" t="s">
        <v>53</v>
      </c>
      <c r="AC26" s="248"/>
      <c r="AD26" s="248"/>
      <c r="AE26" s="249"/>
      <c r="AF26" s="235" t="s">
        <v>13</v>
      </c>
      <c r="AG26" s="236"/>
      <c r="AH26" s="236"/>
      <c r="AI26" s="236"/>
      <c r="AJ26" s="247" t="str">
        <f>IF(VLOOKUP($AY$2,Data,29,FALSE)=0,"-",VLOOKUP($AY$2,Data,29,FALSE))</f>
        <v>-</v>
      </c>
      <c r="AK26" s="247"/>
      <c r="AL26" s="247"/>
      <c r="AM26" s="247"/>
      <c r="AN26" s="247"/>
      <c r="AO26" s="247"/>
      <c r="AP26" s="247"/>
      <c r="AQ26" s="247"/>
      <c r="AR26" s="247"/>
      <c r="AS26" s="248" t="s">
        <v>54</v>
      </c>
      <c r="AT26" s="248"/>
      <c r="AU26" s="248"/>
      <c r="AV26" s="249"/>
    </row>
    <row r="27" spans="2:48" ht="24.75" customHeight="1">
      <c r="B27" s="219" t="s">
        <v>7</v>
      </c>
      <c r="C27" s="220"/>
      <c r="D27" s="220"/>
      <c r="E27" s="220"/>
      <c r="F27" s="220"/>
      <c r="G27" s="220"/>
      <c r="H27" s="220"/>
      <c r="I27" s="220"/>
      <c r="J27" s="220"/>
      <c r="K27" s="220"/>
      <c r="L27" s="220"/>
      <c r="M27" s="220"/>
      <c r="N27" s="221"/>
      <c r="O27" s="224" t="s">
        <v>12</v>
      </c>
      <c r="P27" s="225"/>
      <c r="Q27" s="225"/>
      <c r="R27" s="225"/>
      <c r="S27" s="226" t="str">
        <f>IF(VLOOKUP($AY$2,Data,34,FALSE)=0,"-",VLOOKUP($AY$2,Data,34,FALSE))</f>
        <v>-</v>
      </c>
      <c r="T27" s="226"/>
      <c r="U27" s="226"/>
      <c r="V27" s="226"/>
      <c r="W27" s="226"/>
      <c r="X27" s="226"/>
      <c r="Y27" s="226"/>
      <c r="Z27" s="226"/>
      <c r="AA27" s="226"/>
      <c r="AB27" s="222" t="s">
        <v>51</v>
      </c>
      <c r="AC27" s="222"/>
      <c r="AD27" s="222"/>
      <c r="AE27" s="223"/>
      <c r="AF27" s="224" t="s">
        <v>13</v>
      </c>
      <c r="AG27" s="225"/>
      <c r="AH27" s="225"/>
      <c r="AI27" s="225"/>
      <c r="AJ27" s="226" t="str">
        <f>IF(VLOOKUP($AY$2,Data,33,FALSE)=0,"-",VLOOKUP($AY$2,Data,33,FALSE))</f>
        <v>-</v>
      </c>
      <c r="AK27" s="226"/>
      <c r="AL27" s="226"/>
      <c r="AM27" s="226"/>
      <c r="AN27" s="226"/>
      <c r="AO27" s="226"/>
      <c r="AP27" s="226"/>
      <c r="AQ27" s="226"/>
      <c r="AR27" s="226"/>
      <c r="AS27" s="222" t="s">
        <v>52</v>
      </c>
      <c r="AT27" s="222"/>
      <c r="AU27" s="222"/>
      <c r="AV27" s="223"/>
    </row>
    <row r="28" spans="2:48" ht="24.75" customHeight="1">
      <c r="B28" s="219" t="s">
        <v>14</v>
      </c>
      <c r="C28" s="220"/>
      <c r="D28" s="220"/>
      <c r="E28" s="220"/>
      <c r="F28" s="220"/>
      <c r="G28" s="220"/>
      <c r="H28" s="220"/>
      <c r="I28" s="220"/>
      <c r="J28" s="220"/>
      <c r="K28" s="220"/>
      <c r="L28" s="220"/>
      <c r="M28" s="220"/>
      <c r="N28" s="221"/>
      <c r="O28" s="224" t="s">
        <v>12</v>
      </c>
      <c r="P28" s="225"/>
      <c r="Q28" s="225"/>
      <c r="R28" s="225"/>
      <c r="S28" s="226" t="str">
        <f>IF(VLOOKUP($AY$2,Data,38,FALSE)=0,"-",VLOOKUP($AY$2,Data,38,FALSE))</f>
        <v>-</v>
      </c>
      <c r="T28" s="226"/>
      <c r="U28" s="226"/>
      <c r="V28" s="226"/>
      <c r="W28" s="226"/>
      <c r="X28" s="226"/>
      <c r="Y28" s="226"/>
      <c r="Z28" s="226"/>
      <c r="AA28" s="226"/>
      <c r="AB28" s="222" t="s">
        <v>55</v>
      </c>
      <c r="AC28" s="222"/>
      <c r="AD28" s="222"/>
      <c r="AE28" s="223"/>
      <c r="AF28" s="224" t="s">
        <v>13</v>
      </c>
      <c r="AG28" s="225"/>
      <c r="AH28" s="225"/>
      <c r="AI28" s="225"/>
      <c r="AJ28" s="226" t="str">
        <f>IF(VLOOKUP($AY$2,Data,35,FALSE)=0,"-",VLOOKUP($AY$2,Data,35,FALSE))</f>
        <v>-</v>
      </c>
      <c r="AK28" s="226"/>
      <c r="AL28" s="226"/>
      <c r="AM28" s="226"/>
      <c r="AN28" s="226"/>
      <c r="AO28" s="226"/>
      <c r="AP28" s="226"/>
      <c r="AQ28" s="226"/>
      <c r="AR28" s="226"/>
      <c r="AS28" s="222" t="s">
        <v>56</v>
      </c>
      <c r="AT28" s="222"/>
      <c r="AU28" s="222"/>
      <c r="AV28" s="223"/>
    </row>
    <row r="29" spans="2:48" ht="24.75" customHeight="1">
      <c r="B29" s="219" t="s">
        <v>15</v>
      </c>
      <c r="C29" s="220"/>
      <c r="D29" s="220"/>
      <c r="E29" s="220"/>
      <c r="F29" s="220"/>
      <c r="G29" s="220"/>
      <c r="H29" s="220"/>
      <c r="I29" s="220"/>
      <c r="J29" s="220"/>
      <c r="K29" s="220"/>
      <c r="L29" s="220"/>
      <c r="M29" s="220"/>
      <c r="N29" s="221"/>
      <c r="O29" s="224" t="s">
        <v>12</v>
      </c>
      <c r="P29" s="225"/>
      <c r="Q29" s="225"/>
      <c r="R29" s="225"/>
      <c r="S29" s="226" t="str">
        <f>IF(VLOOKUP($AY$2,Data,39,FALSE)=0,"-",VLOOKUP($AY$2,Data,39,FALSE))</f>
        <v>-</v>
      </c>
      <c r="T29" s="226"/>
      <c r="U29" s="226"/>
      <c r="V29" s="226"/>
      <c r="W29" s="226"/>
      <c r="X29" s="226"/>
      <c r="Y29" s="226"/>
      <c r="Z29" s="226"/>
      <c r="AA29" s="226"/>
      <c r="AB29" s="222" t="s">
        <v>51</v>
      </c>
      <c r="AC29" s="222"/>
      <c r="AD29" s="222"/>
      <c r="AE29" s="223"/>
      <c r="AF29" s="224" t="s">
        <v>13</v>
      </c>
      <c r="AG29" s="225"/>
      <c r="AH29" s="225"/>
      <c r="AI29" s="225"/>
      <c r="AJ29" s="226" t="str">
        <f>IF(VLOOKUP($AY$2,Data,36,FALSE)=0,"-",VLOOKUP($AY$2,Data,36,FALSE))</f>
        <v>-</v>
      </c>
      <c r="AK29" s="226"/>
      <c r="AL29" s="226"/>
      <c r="AM29" s="226"/>
      <c r="AN29" s="226"/>
      <c r="AO29" s="226"/>
      <c r="AP29" s="226"/>
      <c r="AQ29" s="226"/>
      <c r="AR29" s="226"/>
      <c r="AS29" s="222" t="s">
        <v>52</v>
      </c>
      <c r="AT29" s="222"/>
      <c r="AU29" s="222"/>
      <c r="AV29" s="223"/>
    </row>
    <row r="30" spans="2:48" ht="24.75" customHeight="1">
      <c r="B30" s="202" t="s">
        <v>18</v>
      </c>
      <c r="C30" s="203"/>
      <c r="D30" s="203"/>
      <c r="E30" s="203"/>
      <c r="F30" s="203"/>
      <c r="G30" s="203"/>
      <c r="H30" s="203"/>
      <c r="I30" s="203"/>
      <c r="J30" s="203"/>
      <c r="K30" s="203"/>
      <c r="L30" s="203"/>
      <c r="M30" s="203"/>
      <c r="N30" s="204"/>
      <c r="O30" s="205" t="s">
        <v>12</v>
      </c>
      <c r="P30" s="206"/>
      <c r="Q30" s="206"/>
      <c r="R30" s="206"/>
      <c r="S30" s="257" t="str">
        <f>IF(VLOOKUP($AY$2,Data,40,FALSE)=0,"-",VLOOKUP($AY$2,Data,40,FALSE))</f>
        <v>-</v>
      </c>
      <c r="T30" s="257"/>
      <c r="U30" s="257"/>
      <c r="V30" s="257"/>
      <c r="W30" s="257"/>
      <c r="X30" s="257"/>
      <c r="Y30" s="257"/>
      <c r="Z30" s="257"/>
      <c r="AA30" s="257"/>
      <c r="AB30" s="208" t="s">
        <v>51</v>
      </c>
      <c r="AC30" s="208"/>
      <c r="AD30" s="208"/>
      <c r="AE30" s="209"/>
      <c r="AF30" s="205" t="s">
        <v>13</v>
      </c>
      <c r="AG30" s="206"/>
      <c r="AH30" s="206"/>
      <c r="AI30" s="206"/>
      <c r="AJ30" s="257" t="str">
        <f>IF(VLOOKUP($AY$2,Data,37,FALSE)=0,"-",VLOOKUP($AY$2,Data,37,FALSE))</f>
        <v>-</v>
      </c>
      <c r="AK30" s="257"/>
      <c r="AL30" s="257"/>
      <c r="AM30" s="257"/>
      <c r="AN30" s="257"/>
      <c r="AO30" s="257"/>
      <c r="AP30" s="257"/>
      <c r="AQ30" s="257"/>
      <c r="AR30" s="257"/>
      <c r="AS30" s="208" t="s">
        <v>52</v>
      </c>
      <c r="AT30" s="208"/>
      <c r="AU30" s="208"/>
      <c r="AV30" s="209"/>
    </row>
    <row r="31" spans="2:48" ht="33.75" customHeight="1">
      <c r="B31" s="202" t="s">
        <v>16</v>
      </c>
      <c r="C31" s="203"/>
      <c r="D31" s="203"/>
      <c r="E31" s="203"/>
      <c r="F31" s="203"/>
      <c r="G31" s="203"/>
      <c r="H31" s="203"/>
      <c r="I31" s="203"/>
      <c r="J31" s="203"/>
      <c r="K31" s="203"/>
      <c r="L31" s="203"/>
      <c r="M31" s="203"/>
      <c r="N31" s="204"/>
      <c r="O31" s="318" t="str">
        <f>IF(VLOOKUP($AY$2,Data,41,FALSE)=0,"-",VLOOKUP($AY$2,Data,41,FALSE))</f>
        <v>-</v>
      </c>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20"/>
    </row>
    <row r="32" spans="2:48" ht="21.75" customHeight="1">
      <c r="B32" s="219" t="s">
        <v>8</v>
      </c>
      <c r="C32" s="220"/>
      <c r="D32" s="220"/>
      <c r="E32" s="220"/>
      <c r="F32" s="220"/>
      <c r="G32" s="220"/>
      <c r="H32" s="220"/>
      <c r="I32" s="220"/>
      <c r="J32" s="220"/>
      <c r="K32" s="220"/>
      <c r="L32" s="220"/>
      <c r="M32" s="220"/>
      <c r="N32" s="221"/>
      <c r="O32" s="318" t="str">
        <f>IF(VLOOKUP($AY$2,Data,42,FALSE)=0,"-",VLOOKUP($AY$2,Data,42,FALSE))</f>
        <v>-</v>
      </c>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20"/>
    </row>
    <row r="33" spans="2:48" ht="18.600000000000001" customHeight="1">
      <c r="B33" s="173" t="s">
        <v>2</v>
      </c>
      <c r="C33" s="211"/>
      <c r="D33" s="211"/>
      <c r="E33" s="211"/>
      <c r="F33" s="211"/>
      <c r="G33" s="211"/>
      <c r="H33" s="211"/>
      <c r="I33" s="211"/>
      <c r="J33" s="211"/>
      <c r="K33" s="211"/>
      <c r="L33" s="211"/>
      <c r="M33" s="211"/>
      <c r="N33" s="212"/>
      <c r="O33" s="179" t="s">
        <v>46</v>
      </c>
      <c r="P33" s="180"/>
      <c r="Q33" s="180"/>
      <c r="R33" s="180"/>
      <c r="S33" s="180"/>
      <c r="T33" s="180"/>
      <c r="U33" s="180"/>
      <c r="V33" s="181"/>
      <c r="W33" s="327">
        <f>VLOOKUP($AY$2,Data,43,FALSE)</f>
        <v>0</v>
      </c>
      <c r="X33" s="328"/>
      <c r="Y33" s="328"/>
      <c r="Z33" s="328"/>
      <c r="AA33" s="328"/>
      <c r="AB33" s="328"/>
      <c r="AC33" s="328"/>
      <c r="AD33" s="328"/>
      <c r="AE33" s="329"/>
      <c r="AF33" s="182" t="s">
        <v>47</v>
      </c>
      <c r="AG33" s="180"/>
      <c r="AH33" s="180"/>
      <c r="AI33" s="180"/>
      <c r="AJ33" s="180"/>
      <c r="AK33" s="180"/>
      <c r="AL33" s="180"/>
      <c r="AM33" s="181"/>
      <c r="AN33" s="327">
        <f>VLOOKUP($AY$2,Data,44,FALSE)</f>
        <v>0</v>
      </c>
      <c r="AO33" s="328"/>
      <c r="AP33" s="328"/>
      <c r="AQ33" s="328"/>
      <c r="AR33" s="328"/>
      <c r="AS33" s="328"/>
      <c r="AT33" s="328"/>
      <c r="AU33" s="328"/>
      <c r="AV33" s="330"/>
    </row>
    <row r="34" spans="2:48" ht="18.600000000000001" customHeight="1">
      <c r="B34" s="213"/>
      <c r="C34" s="214"/>
      <c r="D34" s="214"/>
      <c r="E34" s="214"/>
      <c r="F34" s="214"/>
      <c r="G34" s="214"/>
      <c r="H34" s="214"/>
      <c r="I34" s="214"/>
      <c r="J34" s="214"/>
      <c r="K34" s="214"/>
      <c r="L34" s="214"/>
      <c r="M34" s="214"/>
      <c r="N34" s="215"/>
      <c r="O34" s="183" t="s">
        <v>0</v>
      </c>
      <c r="P34" s="184"/>
      <c r="Q34" s="184"/>
      <c r="R34" s="184"/>
      <c r="S34" s="184"/>
      <c r="T34" s="184"/>
      <c r="U34" s="184"/>
      <c r="V34" s="185"/>
      <c r="W34" s="321">
        <f>VLOOKUP($AY$2,Data,45,FALSE)</f>
        <v>0</v>
      </c>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3"/>
    </row>
    <row r="35" spans="2:48" ht="18.600000000000001" customHeight="1">
      <c r="B35" s="173" t="s">
        <v>3</v>
      </c>
      <c r="C35" s="174"/>
      <c r="D35" s="174"/>
      <c r="E35" s="174"/>
      <c r="F35" s="174"/>
      <c r="G35" s="174"/>
      <c r="H35" s="174"/>
      <c r="I35" s="174"/>
      <c r="J35" s="174"/>
      <c r="K35" s="174"/>
      <c r="L35" s="174"/>
      <c r="M35" s="174"/>
      <c r="N35" s="175"/>
      <c r="O35" s="179" t="s">
        <v>46</v>
      </c>
      <c r="P35" s="180"/>
      <c r="Q35" s="180"/>
      <c r="R35" s="180"/>
      <c r="S35" s="180"/>
      <c r="T35" s="180"/>
      <c r="U35" s="180"/>
      <c r="V35" s="181"/>
      <c r="W35" s="327" t="str">
        <f>VLOOKUP($AY$2,Data,46,FALSE)</f>
        <v>-</v>
      </c>
      <c r="X35" s="328"/>
      <c r="Y35" s="328"/>
      <c r="Z35" s="328"/>
      <c r="AA35" s="328"/>
      <c r="AB35" s="328"/>
      <c r="AC35" s="328"/>
      <c r="AD35" s="328"/>
      <c r="AE35" s="329"/>
      <c r="AF35" s="182" t="s">
        <v>47</v>
      </c>
      <c r="AG35" s="180"/>
      <c r="AH35" s="180"/>
      <c r="AI35" s="180"/>
      <c r="AJ35" s="180"/>
      <c r="AK35" s="180"/>
      <c r="AL35" s="180"/>
      <c r="AM35" s="181"/>
      <c r="AN35" s="327" t="str">
        <f>VLOOKUP($AY$2,Data,47,FALSE)</f>
        <v>（選択して下さい）</v>
      </c>
      <c r="AO35" s="328"/>
      <c r="AP35" s="328"/>
      <c r="AQ35" s="328"/>
      <c r="AR35" s="328"/>
      <c r="AS35" s="328"/>
      <c r="AT35" s="328"/>
      <c r="AU35" s="328"/>
      <c r="AV35" s="330"/>
    </row>
    <row r="36" spans="2:48" ht="18.600000000000001" customHeight="1">
      <c r="B36" s="176"/>
      <c r="C36" s="177"/>
      <c r="D36" s="177"/>
      <c r="E36" s="177"/>
      <c r="F36" s="177"/>
      <c r="G36" s="177"/>
      <c r="H36" s="177"/>
      <c r="I36" s="177"/>
      <c r="J36" s="177"/>
      <c r="K36" s="177"/>
      <c r="L36" s="177"/>
      <c r="M36" s="177"/>
      <c r="N36" s="178"/>
      <c r="O36" s="183" t="s">
        <v>0</v>
      </c>
      <c r="P36" s="184"/>
      <c r="Q36" s="184"/>
      <c r="R36" s="184"/>
      <c r="S36" s="184"/>
      <c r="T36" s="184"/>
      <c r="U36" s="184"/>
      <c r="V36" s="185"/>
      <c r="W36" s="321">
        <f>VLOOKUP($AY$2,Data,48,FALSE)</f>
        <v>0</v>
      </c>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3"/>
    </row>
    <row r="37" spans="2:48" ht="18.600000000000001" customHeight="1">
      <c r="B37" s="189" t="s">
        <v>1</v>
      </c>
      <c r="C37" s="174"/>
      <c r="D37" s="174"/>
      <c r="E37" s="174"/>
      <c r="F37" s="174"/>
      <c r="G37" s="174"/>
      <c r="H37" s="174"/>
      <c r="I37" s="174"/>
      <c r="J37" s="174"/>
      <c r="K37" s="174"/>
      <c r="L37" s="174"/>
      <c r="M37" s="174"/>
      <c r="N37" s="175"/>
      <c r="O37" s="324">
        <f>VLOOKUP($AY$2,Data,49,FALSE)</f>
        <v>0</v>
      </c>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6"/>
    </row>
    <row r="38" spans="2:48" ht="18.600000000000001" customHeight="1">
      <c r="B38" s="190"/>
      <c r="C38" s="191"/>
      <c r="D38" s="191"/>
      <c r="E38" s="191"/>
      <c r="F38" s="191"/>
      <c r="G38" s="191"/>
      <c r="H38" s="191"/>
      <c r="I38" s="191"/>
      <c r="J38" s="191"/>
      <c r="K38" s="191"/>
      <c r="L38" s="191"/>
      <c r="M38" s="191"/>
      <c r="N38" s="192"/>
      <c r="O38" s="196"/>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8"/>
    </row>
    <row r="39" spans="2:48" ht="18.600000000000001" customHeight="1">
      <c r="B39" s="190"/>
      <c r="C39" s="191"/>
      <c r="D39" s="191"/>
      <c r="E39" s="191"/>
      <c r="F39" s="191"/>
      <c r="G39" s="191"/>
      <c r="H39" s="191"/>
      <c r="I39" s="191"/>
      <c r="J39" s="191"/>
      <c r="K39" s="191"/>
      <c r="L39" s="191"/>
      <c r="M39" s="191"/>
      <c r="N39" s="192"/>
      <c r="O39" s="199"/>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1"/>
    </row>
    <row r="40" spans="2:48" ht="18.600000000000001" customHeight="1">
      <c r="B40" s="190"/>
      <c r="C40" s="191"/>
      <c r="D40" s="191"/>
      <c r="E40" s="191"/>
      <c r="F40" s="191"/>
      <c r="G40" s="191"/>
      <c r="H40" s="191"/>
      <c r="I40" s="191"/>
      <c r="J40" s="191"/>
      <c r="K40" s="191"/>
      <c r="L40" s="191"/>
      <c r="M40" s="191"/>
      <c r="N40" s="192"/>
      <c r="O40" s="199"/>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1"/>
    </row>
    <row r="41" spans="2:48" ht="18.600000000000001" customHeight="1">
      <c r="B41" s="190"/>
      <c r="C41" s="191"/>
      <c r="D41" s="191"/>
      <c r="E41" s="191"/>
      <c r="F41" s="191"/>
      <c r="G41" s="191"/>
      <c r="H41" s="191"/>
      <c r="I41" s="191"/>
      <c r="J41" s="191"/>
      <c r="K41" s="191"/>
      <c r="L41" s="191"/>
      <c r="M41" s="191"/>
      <c r="N41" s="192"/>
      <c r="O41" s="168"/>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70"/>
    </row>
    <row r="42" spans="2:48" ht="18.600000000000001" customHeight="1">
      <c r="B42" s="171" t="s">
        <v>20</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row>
    <row r="43" spans="2:48" ht="18.600000000000001" customHeight="1">
      <c r="B43" s="172" t="s">
        <v>71</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row>
  </sheetData>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B25:AE25"/>
    <mergeCell ref="AS21:AV21"/>
    <mergeCell ref="AJ21:AR21"/>
    <mergeCell ref="AJ24:AR24"/>
    <mergeCell ref="AF21:AI21"/>
    <mergeCell ref="AJ25:AR25"/>
    <mergeCell ref="AS26:AV26"/>
    <mergeCell ref="AS25:AV25"/>
    <mergeCell ref="AS24:AV24"/>
    <mergeCell ref="AF24:AI24"/>
    <mergeCell ref="AF25:AI25"/>
    <mergeCell ref="B32:N32"/>
    <mergeCell ref="O32:AV32"/>
    <mergeCell ref="AB30:AE30"/>
    <mergeCell ref="AJ29:AR29"/>
    <mergeCell ref="AF30:AI30"/>
    <mergeCell ref="AJ30:AR30"/>
    <mergeCell ref="AF27:AI27"/>
    <mergeCell ref="S28:AA28"/>
    <mergeCell ref="AJ28:AR28"/>
    <mergeCell ref="AF28:AI28"/>
    <mergeCell ref="B43:AV43"/>
    <mergeCell ref="W34:AV34"/>
    <mergeCell ref="B33:N34"/>
    <mergeCell ref="B42:AV42"/>
    <mergeCell ref="B35:N36"/>
    <mergeCell ref="W36:AV36"/>
    <mergeCell ref="O37:AV37"/>
    <mergeCell ref="O38:AV38"/>
    <mergeCell ref="O34:V34"/>
    <mergeCell ref="O35:V35"/>
    <mergeCell ref="AF35:AM35"/>
    <mergeCell ref="O39:AV39"/>
    <mergeCell ref="O36:V36"/>
    <mergeCell ref="O33:V33"/>
    <mergeCell ref="W33:AE33"/>
    <mergeCell ref="AN33:AV33"/>
    <mergeCell ref="W35:AE35"/>
    <mergeCell ref="AN35:AV35"/>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AF26:AI26"/>
    <mergeCell ref="O24:R24"/>
    <mergeCell ref="O25:R25"/>
    <mergeCell ref="O27:R27"/>
    <mergeCell ref="AJ27:AR27"/>
    <mergeCell ref="O28:R28"/>
    <mergeCell ref="AB27:AE27"/>
    <mergeCell ref="AB28:AE28"/>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13:AV14"/>
    <mergeCell ref="AB15:AE15"/>
    <mergeCell ref="H15:N15"/>
    <mergeCell ref="AS15:AV15"/>
    <mergeCell ref="S15:AA15"/>
    <mergeCell ref="O15:R15"/>
    <mergeCell ref="AJ15:AR15"/>
    <mergeCell ref="AS16:AV16"/>
    <mergeCell ref="O6:AV6"/>
    <mergeCell ref="AF23:AI23"/>
    <mergeCell ref="AB22:AE22"/>
    <mergeCell ref="AJ18:AR18"/>
    <mergeCell ref="AF19:AI19"/>
    <mergeCell ref="AS18:AV18"/>
    <mergeCell ref="AJ20:AR20"/>
    <mergeCell ref="AJ19:AR19"/>
    <mergeCell ref="AS19:AV19"/>
    <mergeCell ref="AS20:AV20"/>
    <mergeCell ref="AF20:AI20"/>
    <mergeCell ref="B21:G23"/>
    <mergeCell ref="O23:R23"/>
    <mergeCell ref="S23:AA23"/>
    <mergeCell ref="O26:R26"/>
    <mergeCell ref="S26:AA26"/>
    <mergeCell ref="H23:N23"/>
    <mergeCell ref="H26:N26"/>
    <mergeCell ref="S24:AA24"/>
    <mergeCell ref="H22:N22"/>
    <mergeCell ref="H24:N24"/>
    <mergeCell ref="O22:R22"/>
    <mergeCell ref="S22:AA22"/>
    <mergeCell ref="O21:R21"/>
    <mergeCell ref="S25:AA25"/>
    <mergeCell ref="AK17:AQ17"/>
    <mergeCell ref="AF33:AM33"/>
    <mergeCell ref="S30:AA30"/>
    <mergeCell ref="AJ26:AR26"/>
    <mergeCell ref="AJ23:AR23"/>
    <mergeCell ref="AF29:AI29"/>
    <mergeCell ref="AS28:AV28"/>
    <mergeCell ref="O18:R18"/>
    <mergeCell ref="AB16:AE16"/>
    <mergeCell ref="O29:R29"/>
    <mergeCell ref="O30:R30"/>
    <mergeCell ref="AB20:AE20"/>
    <mergeCell ref="AB21:AE21"/>
    <mergeCell ref="S27:AA27"/>
    <mergeCell ref="AB24:AE24"/>
    <mergeCell ref="S29:AA29"/>
    <mergeCell ref="AB26:AE26"/>
    <mergeCell ref="O20:R20"/>
    <mergeCell ref="AS22:AV22"/>
    <mergeCell ref="AS27:AV27"/>
    <mergeCell ref="AJ22:AR22"/>
    <mergeCell ref="AB23:AE23"/>
    <mergeCell ref="AS23:AV23"/>
    <mergeCell ref="AF22:AI22"/>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282" t="s">
        <v>40</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X2" s="13" t="s">
        <v>65</v>
      </c>
      <c r="AY2" s="14">
        <v>16</v>
      </c>
    </row>
    <row r="3" spans="2:51" ht="9.75" customHeight="1">
      <c r="AS3" s="3"/>
      <c r="AT3" s="3"/>
      <c r="AU3" s="3"/>
      <c r="AV3" s="2"/>
    </row>
    <row r="4" spans="2:51" ht="15.75" customHeight="1">
      <c r="B4" s="284" t="s">
        <v>137</v>
      </c>
      <c r="C4" s="285"/>
      <c r="D4" s="285"/>
      <c r="E4" s="285"/>
      <c r="F4" s="285"/>
      <c r="G4" s="285"/>
      <c r="H4" s="285"/>
      <c r="I4" s="285"/>
      <c r="J4" s="285"/>
      <c r="K4" s="285"/>
      <c r="L4" s="285"/>
      <c r="M4" s="285"/>
      <c r="N4" s="286"/>
      <c r="O4" s="284">
        <f>VLOOKUP($AY$2,Data,3,FALSE)</f>
        <v>0</v>
      </c>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6"/>
    </row>
    <row r="5" spans="2:51" ht="15.75" customHeight="1">
      <c r="B5" s="287"/>
      <c r="C5" s="288"/>
      <c r="D5" s="288"/>
      <c r="E5" s="288"/>
      <c r="F5" s="288"/>
      <c r="G5" s="288"/>
      <c r="H5" s="288"/>
      <c r="I5" s="288"/>
      <c r="J5" s="288"/>
      <c r="K5" s="288"/>
      <c r="L5" s="288"/>
      <c r="M5" s="288"/>
      <c r="N5" s="289"/>
      <c r="O5" s="287"/>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9"/>
    </row>
    <row r="6" spans="2:51" ht="23.25" customHeight="1">
      <c r="B6" s="296" t="s">
        <v>29</v>
      </c>
      <c r="C6" s="297"/>
      <c r="D6" s="297"/>
      <c r="E6" s="297"/>
      <c r="F6" s="297"/>
      <c r="G6" s="297"/>
      <c r="H6" s="297"/>
      <c r="I6" s="297"/>
      <c r="J6" s="297"/>
      <c r="K6" s="297"/>
      <c r="L6" s="297"/>
      <c r="M6" s="297"/>
      <c r="N6" s="298"/>
      <c r="O6" s="315">
        <f>VLOOKUP($AY$2,Data,4,FALSE)</f>
        <v>0</v>
      </c>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7"/>
    </row>
    <row r="7" spans="2:51" ht="18.600000000000001" customHeight="1">
      <c r="B7" s="173" t="s">
        <v>41</v>
      </c>
      <c r="C7" s="174"/>
      <c r="D7" s="174"/>
      <c r="E7" s="174"/>
      <c r="F7" s="174"/>
      <c r="G7" s="174"/>
      <c r="H7" s="174"/>
      <c r="I7" s="174"/>
      <c r="J7" s="174"/>
      <c r="K7" s="174"/>
      <c r="L7" s="174"/>
      <c r="M7" s="174"/>
      <c r="N7" s="175"/>
      <c r="O7" s="284" t="str">
        <f>VLOOKUP($AY$2,Data,5,FALSE)&amp;VLOOKUP($AY$2,Data,6,FALSE)</f>
        <v/>
      </c>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6"/>
    </row>
    <row r="8" spans="2:51" ht="18.600000000000001" customHeight="1">
      <c r="B8" s="176"/>
      <c r="C8" s="177"/>
      <c r="D8" s="177"/>
      <c r="E8" s="177"/>
      <c r="F8" s="177"/>
      <c r="G8" s="177"/>
      <c r="H8" s="177"/>
      <c r="I8" s="177"/>
      <c r="J8" s="177"/>
      <c r="K8" s="177"/>
      <c r="L8" s="177"/>
      <c r="M8" s="177"/>
      <c r="N8" s="178"/>
      <c r="O8" s="287"/>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9"/>
    </row>
    <row r="9" spans="2:51" ht="17.25" customHeight="1">
      <c r="B9" s="173" t="s">
        <v>30</v>
      </c>
      <c r="C9" s="174"/>
      <c r="D9" s="174"/>
      <c r="E9" s="174"/>
      <c r="F9" s="174"/>
      <c r="G9" s="174"/>
      <c r="H9" s="174"/>
      <c r="I9" s="174"/>
      <c r="J9" s="174"/>
      <c r="K9" s="174"/>
      <c r="L9" s="174"/>
      <c r="M9" s="174"/>
      <c r="N9" s="175"/>
      <c r="O9" s="284">
        <f>VLOOKUP($AY$2,Data,7,FALSE)</f>
        <v>0</v>
      </c>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6"/>
    </row>
    <row r="10" spans="2:51" ht="17.25" customHeight="1">
      <c r="B10" s="176"/>
      <c r="C10" s="177"/>
      <c r="D10" s="177"/>
      <c r="E10" s="177"/>
      <c r="F10" s="177"/>
      <c r="G10" s="177"/>
      <c r="H10" s="177"/>
      <c r="I10" s="177"/>
      <c r="J10" s="177"/>
      <c r="K10" s="177"/>
      <c r="L10" s="177"/>
      <c r="M10" s="177"/>
      <c r="N10" s="178"/>
      <c r="O10" s="287"/>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9"/>
    </row>
    <row r="11" spans="2:51" ht="15.75" customHeight="1">
      <c r="B11" s="189" t="s">
        <v>138</v>
      </c>
      <c r="C11" s="174"/>
      <c r="D11" s="174"/>
      <c r="E11" s="174"/>
      <c r="F11" s="174"/>
      <c r="G11" s="174"/>
      <c r="H11" s="174"/>
      <c r="I11" s="174"/>
      <c r="J11" s="174"/>
      <c r="K11" s="174"/>
      <c r="L11" s="174"/>
      <c r="M11" s="174"/>
      <c r="N11" s="175"/>
      <c r="O11" s="331">
        <f>VLOOKUP($AY$2,Data,8,FALSE)</f>
        <v>0</v>
      </c>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3"/>
    </row>
    <row r="12" spans="2:51" ht="15.75" customHeight="1">
      <c r="B12" s="176"/>
      <c r="C12" s="177"/>
      <c r="D12" s="177"/>
      <c r="E12" s="177"/>
      <c r="F12" s="177"/>
      <c r="G12" s="177"/>
      <c r="H12" s="177"/>
      <c r="I12" s="177"/>
      <c r="J12" s="177"/>
      <c r="K12" s="177"/>
      <c r="L12" s="177"/>
      <c r="M12" s="177"/>
      <c r="N12" s="178"/>
      <c r="O12" s="334"/>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6"/>
    </row>
    <row r="13" spans="2:51" ht="18.600000000000001" customHeight="1">
      <c r="B13" s="308" t="s">
        <v>141</v>
      </c>
      <c r="C13" s="309"/>
      <c r="D13" s="309"/>
      <c r="E13" s="309"/>
      <c r="F13" s="309"/>
      <c r="G13" s="309"/>
      <c r="H13" s="309"/>
      <c r="I13" s="309"/>
      <c r="J13" s="309"/>
      <c r="K13" s="309"/>
      <c r="L13" s="309"/>
      <c r="M13" s="309"/>
      <c r="N13" s="310"/>
      <c r="O13" s="268">
        <f>VLOOKUP($AY$2,Data,2,FALSE)</f>
        <v>0</v>
      </c>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70"/>
    </row>
    <row r="14" spans="2:51" ht="18.600000000000001" customHeight="1">
      <c r="B14" s="311"/>
      <c r="C14" s="312"/>
      <c r="D14" s="312"/>
      <c r="E14" s="312"/>
      <c r="F14" s="312"/>
      <c r="G14" s="312"/>
      <c r="H14" s="312"/>
      <c r="I14" s="312"/>
      <c r="J14" s="312"/>
      <c r="K14" s="312"/>
      <c r="L14" s="312"/>
      <c r="M14" s="312"/>
      <c r="N14" s="313"/>
      <c r="O14" s="271"/>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3"/>
    </row>
    <row r="15" spans="2:51" ht="24.75" customHeight="1">
      <c r="B15" s="173" t="s">
        <v>9</v>
      </c>
      <c r="C15" s="174"/>
      <c r="D15" s="174"/>
      <c r="E15" s="174"/>
      <c r="F15" s="174"/>
      <c r="G15" s="304"/>
      <c r="H15" s="253" t="s">
        <v>4</v>
      </c>
      <c r="I15" s="254"/>
      <c r="J15" s="254"/>
      <c r="K15" s="254"/>
      <c r="L15" s="254"/>
      <c r="M15" s="254"/>
      <c r="N15" s="255"/>
      <c r="O15" s="205" t="s">
        <v>12</v>
      </c>
      <c r="P15" s="206"/>
      <c r="Q15" s="206"/>
      <c r="R15" s="206"/>
      <c r="S15" s="274" t="str">
        <f>IF(VLOOKUP($AY$2,Data,10,FALSE)=0,"-",VLOOKUP($AY$2,Data,10,FALSE))</f>
        <v>-</v>
      </c>
      <c r="T15" s="274"/>
      <c r="U15" s="274"/>
      <c r="V15" s="274"/>
      <c r="W15" s="274"/>
      <c r="X15" s="274"/>
      <c r="Y15" s="274"/>
      <c r="Z15" s="274"/>
      <c r="AA15" s="274"/>
      <c r="AB15" s="274"/>
      <c r="AC15" s="274"/>
      <c r="AD15" s="274"/>
      <c r="AE15" s="275"/>
      <c r="AF15" s="205" t="s">
        <v>13</v>
      </c>
      <c r="AG15" s="206"/>
      <c r="AH15" s="206"/>
      <c r="AI15" s="206"/>
      <c r="AJ15" s="274" t="str">
        <f>IF(VLOOKUP($AY$2,Data,9,FALSE)=0,"-",VLOOKUP($AY$2,Data,9,FALSE))</f>
        <v>-</v>
      </c>
      <c r="AK15" s="274"/>
      <c r="AL15" s="274"/>
      <c r="AM15" s="274"/>
      <c r="AN15" s="274"/>
      <c r="AO15" s="274"/>
      <c r="AP15" s="274"/>
      <c r="AQ15" s="274"/>
      <c r="AR15" s="274"/>
      <c r="AS15" s="274"/>
      <c r="AT15" s="274"/>
      <c r="AU15" s="274"/>
      <c r="AV15" s="275"/>
    </row>
    <row r="16" spans="2:51" ht="24.75" customHeight="1">
      <c r="B16" s="190"/>
      <c r="C16" s="191"/>
      <c r="D16" s="191"/>
      <c r="E16" s="191"/>
      <c r="F16" s="191"/>
      <c r="G16" s="305"/>
      <c r="H16" s="227" t="s">
        <v>5</v>
      </c>
      <c r="I16" s="228"/>
      <c r="J16" s="228"/>
      <c r="K16" s="228"/>
      <c r="L16" s="228"/>
      <c r="M16" s="228"/>
      <c r="N16" s="229"/>
      <c r="O16" s="230" t="s">
        <v>12</v>
      </c>
      <c r="P16" s="231"/>
      <c r="Q16" s="231"/>
      <c r="R16" s="231"/>
      <c r="S16" s="232" t="str">
        <f>IF(VLOOKUP($AY$2,Data,16,FALSE)=0,"-",VLOOKUP($AY$2,Data,16,FALSE))</f>
        <v>-</v>
      </c>
      <c r="T16" s="232"/>
      <c r="U16" s="232"/>
      <c r="V16" s="232"/>
      <c r="W16" s="232"/>
      <c r="X16" s="232"/>
      <c r="Y16" s="232"/>
      <c r="Z16" s="232"/>
      <c r="AA16" s="232"/>
      <c r="AB16" s="233" t="s">
        <v>51</v>
      </c>
      <c r="AC16" s="233"/>
      <c r="AD16" s="233"/>
      <c r="AE16" s="234"/>
      <c r="AF16" s="230" t="s">
        <v>13</v>
      </c>
      <c r="AG16" s="231"/>
      <c r="AH16" s="231"/>
      <c r="AI16" s="231"/>
      <c r="AJ16" s="232" t="str">
        <f>IF(VLOOKUP($AY$2,Data,11,FALSE)=0,"-",VLOOKUP($AY$2,Data,11,FALSE))</f>
        <v>（選択して下さい）</v>
      </c>
      <c r="AK16" s="232"/>
      <c r="AL16" s="232"/>
      <c r="AM16" s="232"/>
      <c r="AN16" s="232"/>
      <c r="AO16" s="232"/>
      <c r="AP16" s="232"/>
      <c r="AQ16" s="232"/>
      <c r="AR16" s="232"/>
      <c r="AS16" s="233" t="s">
        <v>52</v>
      </c>
      <c r="AT16" s="233"/>
      <c r="AU16" s="233"/>
      <c r="AV16" s="234"/>
    </row>
    <row r="17" spans="2:48" ht="24.75" customHeight="1">
      <c r="B17" s="190"/>
      <c r="C17" s="191"/>
      <c r="D17" s="191"/>
      <c r="E17" s="191"/>
      <c r="F17" s="191"/>
      <c r="G17" s="305"/>
      <c r="H17" s="299" t="s">
        <v>19</v>
      </c>
      <c r="I17" s="300"/>
      <c r="J17" s="300"/>
      <c r="K17" s="300"/>
      <c r="L17" s="300"/>
      <c r="M17" s="300"/>
      <c r="N17" s="301"/>
      <c r="O17" s="262" t="s">
        <v>12</v>
      </c>
      <c r="P17" s="263"/>
      <c r="Q17" s="263"/>
      <c r="R17" s="263"/>
      <c r="S17" s="15" t="s">
        <v>67</v>
      </c>
      <c r="T17" s="314" t="str">
        <f>IF(VLOOKUP($AY$2,Data,17,FALSE)=0,"-",VLOOKUP($AY$2,Data,17,FALSE))</f>
        <v>-</v>
      </c>
      <c r="U17" s="314"/>
      <c r="V17" s="314"/>
      <c r="W17" s="314"/>
      <c r="X17" s="314"/>
      <c r="Y17" s="314"/>
      <c r="Z17" s="314"/>
      <c r="AA17" s="15" t="s">
        <v>68</v>
      </c>
      <c r="AB17" s="233" t="s">
        <v>51</v>
      </c>
      <c r="AC17" s="233"/>
      <c r="AD17" s="233"/>
      <c r="AE17" s="234"/>
      <c r="AF17" s="262" t="s">
        <v>13</v>
      </c>
      <c r="AG17" s="263"/>
      <c r="AH17" s="263"/>
      <c r="AI17" s="263"/>
      <c r="AJ17" s="15" t="s">
        <v>69</v>
      </c>
      <c r="AK17" s="314" t="str">
        <f>IF(VLOOKUP($AY$2,Data,12,FALSE)=0,"-",VLOOKUP($AY$2,Data,12,FALSE))</f>
        <v>-</v>
      </c>
      <c r="AL17" s="314"/>
      <c r="AM17" s="314"/>
      <c r="AN17" s="314"/>
      <c r="AO17" s="314"/>
      <c r="AP17" s="314"/>
      <c r="AQ17" s="314"/>
      <c r="AR17" s="15" t="s">
        <v>70</v>
      </c>
      <c r="AS17" s="233" t="s">
        <v>52</v>
      </c>
      <c r="AT17" s="233"/>
      <c r="AU17" s="233"/>
      <c r="AV17" s="234"/>
    </row>
    <row r="18" spans="2:48" ht="24.75" customHeight="1">
      <c r="B18" s="190"/>
      <c r="C18" s="191"/>
      <c r="D18" s="191"/>
      <c r="E18" s="191"/>
      <c r="F18" s="191"/>
      <c r="G18" s="305"/>
      <c r="H18" s="265" t="s">
        <v>6</v>
      </c>
      <c r="I18" s="266"/>
      <c r="J18" s="266"/>
      <c r="K18" s="266"/>
      <c r="L18" s="266"/>
      <c r="M18" s="266"/>
      <c r="N18" s="267"/>
      <c r="O18" s="262" t="s">
        <v>12</v>
      </c>
      <c r="P18" s="263"/>
      <c r="Q18" s="263"/>
      <c r="R18" s="263"/>
      <c r="S18" s="314" t="str">
        <f>IF(VLOOKUP($AY$2,Data,18,FALSE)=0,"-",VLOOKUP($AY$2,Data,18,FALSE))</f>
        <v>-</v>
      </c>
      <c r="T18" s="314"/>
      <c r="U18" s="314"/>
      <c r="V18" s="314"/>
      <c r="W18" s="314"/>
      <c r="X18" s="314"/>
      <c r="Y18" s="314"/>
      <c r="Z18" s="314"/>
      <c r="AA18" s="314"/>
      <c r="AB18" s="260"/>
      <c r="AC18" s="260"/>
      <c r="AD18" s="260"/>
      <c r="AE18" s="261"/>
      <c r="AF18" s="262" t="s">
        <v>13</v>
      </c>
      <c r="AG18" s="263"/>
      <c r="AH18" s="263"/>
      <c r="AI18" s="263"/>
      <c r="AJ18" s="314" t="str">
        <f>IF(VLOOKUP($AY$2,Data,13,FALSE)=0,"-",VLOOKUP($AY$2,Data,13,FALSE))</f>
        <v>（選択して下さい）</v>
      </c>
      <c r="AK18" s="314"/>
      <c r="AL18" s="314"/>
      <c r="AM18" s="314"/>
      <c r="AN18" s="314"/>
      <c r="AO18" s="314"/>
      <c r="AP18" s="314"/>
      <c r="AQ18" s="314"/>
      <c r="AR18" s="314"/>
      <c r="AS18" s="260"/>
      <c r="AT18" s="260"/>
      <c r="AU18" s="260"/>
      <c r="AV18" s="261"/>
    </row>
    <row r="19" spans="2:48" ht="24.75" customHeight="1">
      <c r="B19" s="190"/>
      <c r="C19" s="191"/>
      <c r="D19" s="191"/>
      <c r="E19" s="191"/>
      <c r="F19" s="191"/>
      <c r="G19" s="305"/>
      <c r="H19" s="265" t="s">
        <v>139</v>
      </c>
      <c r="I19" s="266"/>
      <c r="J19" s="266"/>
      <c r="K19" s="266"/>
      <c r="L19" s="266"/>
      <c r="M19" s="266"/>
      <c r="N19" s="267"/>
      <c r="O19" s="262" t="s">
        <v>12</v>
      </c>
      <c r="P19" s="263"/>
      <c r="Q19" s="263"/>
      <c r="R19" s="263"/>
      <c r="S19" s="314" t="str">
        <f>IF(VLOOKUP($AY$2,Data,19,FALSE)=0,"-",VLOOKUP($AY$2,Data,19,FALSE))</f>
        <v>-</v>
      </c>
      <c r="T19" s="314"/>
      <c r="U19" s="314"/>
      <c r="V19" s="314"/>
      <c r="W19" s="314"/>
      <c r="X19" s="314"/>
      <c r="Y19" s="314"/>
      <c r="Z19" s="314"/>
      <c r="AA19" s="314"/>
      <c r="AB19" s="250" t="s">
        <v>53</v>
      </c>
      <c r="AC19" s="250"/>
      <c r="AD19" s="250"/>
      <c r="AE19" s="251"/>
      <c r="AF19" s="262" t="s">
        <v>13</v>
      </c>
      <c r="AG19" s="263"/>
      <c r="AH19" s="263"/>
      <c r="AI19" s="263"/>
      <c r="AJ19" s="314" t="str">
        <f>IF(VLOOKUP($AY$2,Data,14,FALSE)=0,"-",VLOOKUP($AY$2,Data,14,FALSE))</f>
        <v>-</v>
      </c>
      <c r="AK19" s="314"/>
      <c r="AL19" s="314"/>
      <c r="AM19" s="314"/>
      <c r="AN19" s="314"/>
      <c r="AO19" s="314"/>
      <c r="AP19" s="314"/>
      <c r="AQ19" s="314"/>
      <c r="AR19" s="314"/>
      <c r="AS19" s="250" t="s">
        <v>54</v>
      </c>
      <c r="AT19" s="250"/>
      <c r="AU19" s="250"/>
      <c r="AV19" s="251"/>
    </row>
    <row r="20" spans="2:48" ht="24.75" customHeight="1">
      <c r="B20" s="176"/>
      <c r="C20" s="177"/>
      <c r="D20" s="177"/>
      <c r="E20" s="177"/>
      <c r="F20" s="177"/>
      <c r="G20" s="306"/>
      <c r="H20" s="239" t="s">
        <v>140</v>
      </c>
      <c r="I20" s="240"/>
      <c r="J20" s="240"/>
      <c r="K20" s="240"/>
      <c r="L20" s="240"/>
      <c r="M20" s="240"/>
      <c r="N20" s="241"/>
      <c r="O20" s="235" t="s">
        <v>12</v>
      </c>
      <c r="P20" s="236"/>
      <c r="Q20" s="236"/>
      <c r="R20" s="236"/>
      <c r="S20" s="247" t="str">
        <f>IF(VLOOKUP($AY$2,Data,20,FALSE)=0,"-",VLOOKUP($AY$2,Data,20,FALSE))</f>
        <v>-</v>
      </c>
      <c r="T20" s="247"/>
      <c r="U20" s="247"/>
      <c r="V20" s="247"/>
      <c r="W20" s="247"/>
      <c r="X20" s="247"/>
      <c r="Y20" s="247"/>
      <c r="Z20" s="247"/>
      <c r="AA20" s="247"/>
      <c r="AB20" s="248" t="s">
        <v>53</v>
      </c>
      <c r="AC20" s="248"/>
      <c r="AD20" s="248"/>
      <c r="AE20" s="249"/>
      <c r="AF20" s="235" t="s">
        <v>13</v>
      </c>
      <c r="AG20" s="236"/>
      <c r="AH20" s="236"/>
      <c r="AI20" s="236"/>
      <c r="AJ20" s="247" t="str">
        <f>IF(VLOOKUP($AY$2,Data,15,FALSE)=0,"-",VLOOKUP($AY$2,Data,15,FALSE))</f>
        <v>-</v>
      </c>
      <c r="AK20" s="247"/>
      <c r="AL20" s="247"/>
      <c r="AM20" s="247"/>
      <c r="AN20" s="247"/>
      <c r="AO20" s="247"/>
      <c r="AP20" s="247"/>
      <c r="AQ20" s="247"/>
      <c r="AR20" s="247"/>
      <c r="AS20" s="248" t="s">
        <v>54</v>
      </c>
      <c r="AT20" s="248"/>
      <c r="AU20" s="248"/>
      <c r="AV20" s="249"/>
    </row>
    <row r="21" spans="2:48" ht="24.75" customHeight="1">
      <c r="B21" s="173" t="s">
        <v>10</v>
      </c>
      <c r="C21" s="242"/>
      <c r="D21" s="242"/>
      <c r="E21" s="242"/>
      <c r="F21" s="242"/>
      <c r="G21" s="258"/>
      <c r="H21" s="253" t="s">
        <v>5</v>
      </c>
      <c r="I21" s="254"/>
      <c r="J21" s="254"/>
      <c r="K21" s="254"/>
      <c r="L21" s="254"/>
      <c r="M21" s="254"/>
      <c r="N21" s="255"/>
      <c r="O21" s="205" t="s">
        <v>12</v>
      </c>
      <c r="P21" s="206"/>
      <c r="Q21" s="206"/>
      <c r="R21" s="206"/>
      <c r="S21" s="257" t="str">
        <f>IF(VLOOKUP($AY$2,Data,24,FALSE)=0,"-",VLOOKUP($AY$2,Data,24,FALSE))</f>
        <v>-</v>
      </c>
      <c r="T21" s="257"/>
      <c r="U21" s="257"/>
      <c r="V21" s="257"/>
      <c r="W21" s="257"/>
      <c r="X21" s="257"/>
      <c r="Y21" s="257"/>
      <c r="Z21" s="257"/>
      <c r="AA21" s="257"/>
      <c r="AB21" s="237" t="s">
        <v>51</v>
      </c>
      <c r="AC21" s="237"/>
      <c r="AD21" s="237"/>
      <c r="AE21" s="238"/>
      <c r="AF21" s="205" t="s">
        <v>13</v>
      </c>
      <c r="AG21" s="206"/>
      <c r="AH21" s="206"/>
      <c r="AI21" s="206"/>
      <c r="AJ21" s="257" t="str">
        <f>IF(VLOOKUP($AY$2,Data,21,FALSE)=0,"-",VLOOKUP($AY$2,Data,21,FALSE))</f>
        <v>-</v>
      </c>
      <c r="AK21" s="257"/>
      <c r="AL21" s="257"/>
      <c r="AM21" s="257"/>
      <c r="AN21" s="257"/>
      <c r="AO21" s="257"/>
      <c r="AP21" s="257"/>
      <c r="AQ21" s="257"/>
      <c r="AR21" s="257"/>
      <c r="AS21" s="237" t="s">
        <v>52</v>
      </c>
      <c r="AT21" s="237"/>
      <c r="AU21" s="237"/>
      <c r="AV21" s="238"/>
    </row>
    <row r="22" spans="2:48" ht="24.75" customHeight="1">
      <c r="B22" s="243"/>
      <c r="C22" s="244"/>
      <c r="D22" s="244"/>
      <c r="E22" s="244"/>
      <c r="F22" s="244"/>
      <c r="G22" s="259"/>
      <c r="H22" s="227" t="s">
        <v>139</v>
      </c>
      <c r="I22" s="228"/>
      <c r="J22" s="228"/>
      <c r="K22" s="228"/>
      <c r="L22" s="228"/>
      <c r="M22" s="228"/>
      <c r="N22" s="229"/>
      <c r="O22" s="230" t="s">
        <v>12</v>
      </c>
      <c r="P22" s="231"/>
      <c r="Q22" s="231"/>
      <c r="R22" s="231"/>
      <c r="S22" s="232" t="str">
        <f>IF(VLOOKUP($AY$2,Data,25,FALSE)=0,"-",VLOOKUP($AY$2,Data,25,FALSE))</f>
        <v>-</v>
      </c>
      <c r="T22" s="232"/>
      <c r="U22" s="232"/>
      <c r="V22" s="232"/>
      <c r="W22" s="232"/>
      <c r="X22" s="232"/>
      <c r="Y22" s="232"/>
      <c r="Z22" s="232"/>
      <c r="AA22" s="232"/>
      <c r="AB22" s="233" t="s">
        <v>53</v>
      </c>
      <c r="AC22" s="233"/>
      <c r="AD22" s="233"/>
      <c r="AE22" s="234"/>
      <c r="AF22" s="230" t="s">
        <v>13</v>
      </c>
      <c r="AG22" s="231"/>
      <c r="AH22" s="231"/>
      <c r="AI22" s="231"/>
      <c r="AJ22" s="232" t="str">
        <f>IF(VLOOKUP($AY$2,Data,22,FALSE)=0,"-",VLOOKUP($AY$2,Data,22,FALSE))</f>
        <v>-</v>
      </c>
      <c r="AK22" s="232"/>
      <c r="AL22" s="232"/>
      <c r="AM22" s="232"/>
      <c r="AN22" s="232"/>
      <c r="AO22" s="232"/>
      <c r="AP22" s="232"/>
      <c r="AQ22" s="232"/>
      <c r="AR22" s="232"/>
      <c r="AS22" s="233" t="s">
        <v>54</v>
      </c>
      <c r="AT22" s="233"/>
      <c r="AU22" s="233"/>
      <c r="AV22" s="234"/>
    </row>
    <row r="23" spans="2:48" ht="24.75" customHeight="1">
      <c r="B23" s="243"/>
      <c r="C23" s="244"/>
      <c r="D23" s="244"/>
      <c r="E23" s="244"/>
      <c r="F23" s="244"/>
      <c r="G23" s="259"/>
      <c r="H23" s="239" t="s">
        <v>140</v>
      </c>
      <c r="I23" s="240"/>
      <c r="J23" s="240"/>
      <c r="K23" s="240"/>
      <c r="L23" s="240"/>
      <c r="M23" s="240"/>
      <c r="N23" s="241"/>
      <c r="O23" s="235" t="s">
        <v>12</v>
      </c>
      <c r="P23" s="236"/>
      <c r="Q23" s="236"/>
      <c r="R23" s="236"/>
      <c r="S23" s="247" t="str">
        <f>IF(VLOOKUP($AY$2,Data,26,FALSE)=0,"-",VLOOKUP($AY$2,Data,26,FALSE))</f>
        <v>-</v>
      </c>
      <c r="T23" s="247"/>
      <c r="U23" s="247"/>
      <c r="V23" s="247"/>
      <c r="W23" s="247"/>
      <c r="X23" s="247"/>
      <c r="Y23" s="247"/>
      <c r="Z23" s="247"/>
      <c r="AA23" s="247"/>
      <c r="AB23" s="248" t="s">
        <v>53</v>
      </c>
      <c r="AC23" s="248"/>
      <c r="AD23" s="248"/>
      <c r="AE23" s="249"/>
      <c r="AF23" s="235" t="s">
        <v>13</v>
      </c>
      <c r="AG23" s="236"/>
      <c r="AH23" s="236"/>
      <c r="AI23" s="236"/>
      <c r="AJ23" s="247" t="str">
        <f>IF(VLOOKUP($AY$2,Data,23,FALSE)=0,"-",VLOOKUP($AY$2,Data,23,FALSE))</f>
        <v>-</v>
      </c>
      <c r="AK23" s="247"/>
      <c r="AL23" s="247"/>
      <c r="AM23" s="247"/>
      <c r="AN23" s="247"/>
      <c r="AO23" s="247"/>
      <c r="AP23" s="247"/>
      <c r="AQ23" s="247"/>
      <c r="AR23" s="247"/>
      <c r="AS23" s="248" t="s">
        <v>54</v>
      </c>
      <c r="AT23" s="248"/>
      <c r="AU23" s="248"/>
      <c r="AV23" s="249"/>
    </row>
    <row r="24" spans="2:48" ht="24.75" customHeight="1">
      <c r="B24" s="173" t="s">
        <v>11</v>
      </c>
      <c r="C24" s="242"/>
      <c r="D24" s="242"/>
      <c r="E24" s="242"/>
      <c r="F24" s="242"/>
      <c r="G24" s="242"/>
      <c r="H24" s="253" t="s">
        <v>5</v>
      </c>
      <c r="I24" s="254"/>
      <c r="J24" s="254"/>
      <c r="K24" s="254"/>
      <c r="L24" s="254"/>
      <c r="M24" s="254"/>
      <c r="N24" s="255"/>
      <c r="O24" s="205" t="s">
        <v>12</v>
      </c>
      <c r="P24" s="206"/>
      <c r="Q24" s="206"/>
      <c r="R24" s="206"/>
      <c r="S24" s="257" t="str">
        <f>IF(VLOOKUP($AY$2,Data,30,FALSE)=0,"-",VLOOKUP($AY$2,Data,30,FALSE))</f>
        <v>-</v>
      </c>
      <c r="T24" s="257"/>
      <c r="U24" s="257"/>
      <c r="V24" s="257"/>
      <c r="W24" s="257"/>
      <c r="X24" s="257"/>
      <c r="Y24" s="257"/>
      <c r="Z24" s="257"/>
      <c r="AA24" s="257"/>
      <c r="AB24" s="237" t="s">
        <v>51</v>
      </c>
      <c r="AC24" s="237"/>
      <c r="AD24" s="237"/>
      <c r="AE24" s="238"/>
      <c r="AF24" s="205" t="s">
        <v>13</v>
      </c>
      <c r="AG24" s="206"/>
      <c r="AH24" s="206"/>
      <c r="AI24" s="206"/>
      <c r="AJ24" s="257" t="str">
        <f>IF(VLOOKUP($AY$2,Data,27,FALSE)=0,"-",VLOOKUP($AY$2,Data,27,FALSE))</f>
        <v>-</v>
      </c>
      <c r="AK24" s="257"/>
      <c r="AL24" s="257"/>
      <c r="AM24" s="257"/>
      <c r="AN24" s="257"/>
      <c r="AO24" s="257"/>
      <c r="AP24" s="257"/>
      <c r="AQ24" s="257"/>
      <c r="AR24" s="257"/>
      <c r="AS24" s="237" t="s">
        <v>52</v>
      </c>
      <c r="AT24" s="237"/>
      <c r="AU24" s="237"/>
      <c r="AV24" s="238"/>
    </row>
    <row r="25" spans="2:48" ht="24.75" customHeight="1">
      <c r="B25" s="243"/>
      <c r="C25" s="244"/>
      <c r="D25" s="244"/>
      <c r="E25" s="244"/>
      <c r="F25" s="244"/>
      <c r="G25" s="244"/>
      <c r="H25" s="227" t="s">
        <v>139</v>
      </c>
      <c r="I25" s="228"/>
      <c r="J25" s="228"/>
      <c r="K25" s="228"/>
      <c r="L25" s="228"/>
      <c r="M25" s="228"/>
      <c r="N25" s="229"/>
      <c r="O25" s="230" t="s">
        <v>12</v>
      </c>
      <c r="P25" s="231"/>
      <c r="Q25" s="231"/>
      <c r="R25" s="231"/>
      <c r="S25" s="232" t="str">
        <f>IF(VLOOKUP($AY$2,Data,31,FALSE)=0,"-",VLOOKUP($AY$2,Data,31,FALSE))</f>
        <v>-</v>
      </c>
      <c r="T25" s="232"/>
      <c r="U25" s="232"/>
      <c r="V25" s="232"/>
      <c r="W25" s="232"/>
      <c r="X25" s="232"/>
      <c r="Y25" s="232"/>
      <c r="Z25" s="232"/>
      <c r="AA25" s="232"/>
      <c r="AB25" s="233" t="s">
        <v>53</v>
      </c>
      <c r="AC25" s="233"/>
      <c r="AD25" s="233"/>
      <c r="AE25" s="234"/>
      <c r="AF25" s="230" t="s">
        <v>13</v>
      </c>
      <c r="AG25" s="231"/>
      <c r="AH25" s="231"/>
      <c r="AI25" s="231"/>
      <c r="AJ25" s="232" t="str">
        <f>IF(VLOOKUP($AY$2,Data,28,FALSE)=0,"-",VLOOKUP($AY$2,Data,28,FALSE))</f>
        <v>-</v>
      </c>
      <c r="AK25" s="232"/>
      <c r="AL25" s="232"/>
      <c r="AM25" s="232"/>
      <c r="AN25" s="232"/>
      <c r="AO25" s="232"/>
      <c r="AP25" s="232"/>
      <c r="AQ25" s="232"/>
      <c r="AR25" s="232"/>
      <c r="AS25" s="233" t="s">
        <v>54</v>
      </c>
      <c r="AT25" s="233"/>
      <c r="AU25" s="233"/>
      <c r="AV25" s="234"/>
    </row>
    <row r="26" spans="2:48" ht="24.75" customHeight="1">
      <c r="B26" s="245"/>
      <c r="C26" s="246"/>
      <c r="D26" s="246"/>
      <c r="E26" s="246"/>
      <c r="F26" s="246"/>
      <c r="G26" s="246"/>
      <c r="H26" s="239" t="s">
        <v>140</v>
      </c>
      <c r="I26" s="240"/>
      <c r="J26" s="240"/>
      <c r="K26" s="240"/>
      <c r="L26" s="240"/>
      <c r="M26" s="240"/>
      <c r="N26" s="241"/>
      <c r="O26" s="235" t="s">
        <v>12</v>
      </c>
      <c r="P26" s="236"/>
      <c r="Q26" s="236"/>
      <c r="R26" s="236"/>
      <c r="S26" s="247" t="str">
        <f>IF(VLOOKUP($AY$2,Data,32,FALSE)=0,"-",VLOOKUP($AY$2,Data,32,FALSE))</f>
        <v>-</v>
      </c>
      <c r="T26" s="247"/>
      <c r="U26" s="247"/>
      <c r="V26" s="247"/>
      <c r="W26" s="247"/>
      <c r="X26" s="247"/>
      <c r="Y26" s="247"/>
      <c r="Z26" s="247"/>
      <c r="AA26" s="247"/>
      <c r="AB26" s="248" t="s">
        <v>53</v>
      </c>
      <c r="AC26" s="248"/>
      <c r="AD26" s="248"/>
      <c r="AE26" s="249"/>
      <c r="AF26" s="235" t="s">
        <v>13</v>
      </c>
      <c r="AG26" s="236"/>
      <c r="AH26" s="236"/>
      <c r="AI26" s="236"/>
      <c r="AJ26" s="247" t="str">
        <f>IF(VLOOKUP($AY$2,Data,29,FALSE)=0,"-",VLOOKUP($AY$2,Data,29,FALSE))</f>
        <v>-</v>
      </c>
      <c r="AK26" s="247"/>
      <c r="AL26" s="247"/>
      <c r="AM26" s="247"/>
      <c r="AN26" s="247"/>
      <c r="AO26" s="247"/>
      <c r="AP26" s="247"/>
      <c r="AQ26" s="247"/>
      <c r="AR26" s="247"/>
      <c r="AS26" s="248" t="s">
        <v>54</v>
      </c>
      <c r="AT26" s="248"/>
      <c r="AU26" s="248"/>
      <c r="AV26" s="249"/>
    </row>
    <row r="27" spans="2:48" ht="24.75" customHeight="1">
      <c r="B27" s="219" t="s">
        <v>7</v>
      </c>
      <c r="C27" s="220"/>
      <c r="D27" s="220"/>
      <c r="E27" s="220"/>
      <c r="F27" s="220"/>
      <c r="G27" s="220"/>
      <c r="H27" s="220"/>
      <c r="I27" s="220"/>
      <c r="J27" s="220"/>
      <c r="K27" s="220"/>
      <c r="L27" s="220"/>
      <c r="M27" s="220"/>
      <c r="N27" s="221"/>
      <c r="O27" s="224" t="s">
        <v>12</v>
      </c>
      <c r="P27" s="225"/>
      <c r="Q27" s="225"/>
      <c r="R27" s="225"/>
      <c r="S27" s="226" t="str">
        <f>IF(VLOOKUP($AY$2,Data,34,FALSE)=0,"-",VLOOKUP($AY$2,Data,34,FALSE))</f>
        <v>-</v>
      </c>
      <c r="T27" s="226"/>
      <c r="U27" s="226"/>
      <c r="V27" s="226"/>
      <c r="W27" s="226"/>
      <c r="X27" s="226"/>
      <c r="Y27" s="226"/>
      <c r="Z27" s="226"/>
      <c r="AA27" s="226"/>
      <c r="AB27" s="222" t="s">
        <v>51</v>
      </c>
      <c r="AC27" s="222"/>
      <c r="AD27" s="222"/>
      <c r="AE27" s="223"/>
      <c r="AF27" s="224" t="s">
        <v>13</v>
      </c>
      <c r="AG27" s="225"/>
      <c r="AH27" s="225"/>
      <c r="AI27" s="225"/>
      <c r="AJ27" s="226" t="str">
        <f>IF(VLOOKUP($AY$2,Data,33,FALSE)=0,"-",VLOOKUP($AY$2,Data,33,FALSE))</f>
        <v>-</v>
      </c>
      <c r="AK27" s="226"/>
      <c r="AL27" s="226"/>
      <c r="AM27" s="226"/>
      <c r="AN27" s="226"/>
      <c r="AO27" s="226"/>
      <c r="AP27" s="226"/>
      <c r="AQ27" s="226"/>
      <c r="AR27" s="226"/>
      <c r="AS27" s="222" t="s">
        <v>52</v>
      </c>
      <c r="AT27" s="222"/>
      <c r="AU27" s="222"/>
      <c r="AV27" s="223"/>
    </row>
    <row r="28" spans="2:48" ht="24.75" customHeight="1">
      <c r="B28" s="219" t="s">
        <v>14</v>
      </c>
      <c r="C28" s="220"/>
      <c r="D28" s="220"/>
      <c r="E28" s="220"/>
      <c r="F28" s="220"/>
      <c r="G28" s="220"/>
      <c r="H28" s="220"/>
      <c r="I28" s="220"/>
      <c r="J28" s="220"/>
      <c r="K28" s="220"/>
      <c r="L28" s="220"/>
      <c r="M28" s="220"/>
      <c r="N28" s="221"/>
      <c r="O28" s="224" t="s">
        <v>12</v>
      </c>
      <c r="P28" s="225"/>
      <c r="Q28" s="225"/>
      <c r="R28" s="225"/>
      <c r="S28" s="226" t="str">
        <f>IF(VLOOKUP($AY$2,Data,38,FALSE)=0,"-",VLOOKUP($AY$2,Data,38,FALSE))</f>
        <v>-</v>
      </c>
      <c r="T28" s="226"/>
      <c r="U28" s="226"/>
      <c r="V28" s="226"/>
      <c r="W28" s="226"/>
      <c r="X28" s="226"/>
      <c r="Y28" s="226"/>
      <c r="Z28" s="226"/>
      <c r="AA28" s="226"/>
      <c r="AB28" s="222" t="s">
        <v>55</v>
      </c>
      <c r="AC28" s="222"/>
      <c r="AD28" s="222"/>
      <c r="AE28" s="223"/>
      <c r="AF28" s="224" t="s">
        <v>13</v>
      </c>
      <c r="AG28" s="225"/>
      <c r="AH28" s="225"/>
      <c r="AI28" s="225"/>
      <c r="AJ28" s="226" t="str">
        <f>IF(VLOOKUP($AY$2,Data,35,FALSE)=0,"-",VLOOKUP($AY$2,Data,35,FALSE))</f>
        <v>-</v>
      </c>
      <c r="AK28" s="226"/>
      <c r="AL28" s="226"/>
      <c r="AM28" s="226"/>
      <c r="AN28" s="226"/>
      <c r="AO28" s="226"/>
      <c r="AP28" s="226"/>
      <c r="AQ28" s="226"/>
      <c r="AR28" s="226"/>
      <c r="AS28" s="222" t="s">
        <v>56</v>
      </c>
      <c r="AT28" s="222"/>
      <c r="AU28" s="222"/>
      <c r="AV28" s="223"/>
    </row>
    <row r="29" spans="2:48" ht="24.75" customHeight="1">
      <c r="B29" s="219" t="s">
        <v>15</v>
      </c>
      <c r="C29" s="220"/>
      <c r="D29" s="220"/>
      <c r="E29" s="220"/>
      <c r="F29" s="220"/>
      <c r="G29" s="220"/>
      <c r="H29" s="220"/>
      <c r="I29" s="220"/>
      <c r="J29" s="220"/>
      <c r="K29" s="220"/>
      <c r="L29" s="220"/>
      <c r="M29" s="220"/>
      <c r="N29" s="221"/>
      <c r="O29" s="224" t="s">
        <v>12</v>
      </c>
      <c r="P29" s="225"/>
      <c r="Q29" s="225"/>
      <c r="R29" s="225"/>
      <c r="S29" s="226" t="str">
        <f>IF(VLOOKUP($AY$2,Data,39,FALSE)=0,"-",VLOOKUP($AY$2,Data,39,FALSE))</f>
        <v>-</v>
      </c>
      <c r="T29" s="226"/>
      <c r="U29" s="226"/>
      <c r="V29" s="226"/>
      <c r="W29" s="226"/>
      <c r="X29" s="226"/>
      <c r="Y29" s="226"/>
      <c r="Z29" s="226"/>
      <c r="AA29" s="226"/>
      <c r="AB29" s="222" t="s">
        <v>51</v>
      </c>
      <c r="AC29" s="222"/>
      <c r="AD29" s="222"/>
      <c r="AE29" s="223"/>
      <c r="AF29" s="224" t="s">
        <v>13</v>
      </c>
      <c r="AG29" s="225"/>
      <c r="AH29" s="225"/>
      <c r="AI29" s="225"/>
      <c r="AJ29" s="226" t="str">
        <f>IF(VLOOKUP($AY$2,Data,36,FALSE)=0,"-",VLOOKUP($AY$2,Data,36,FALSE))</f>
        <v>-</v>
      </c>
      <c r="AK29" s="226"/>
      <c r="AL29" s="226"/>
      <c r="AM29" s="226"/>
      <c r="AN29" s="226"/>
      <c r="AO29" s="226"/>
      <c r="AP29" s="226"/>
      <c r="AQ29" s="226"/>
      <c r="AR29" s="226"/>
      <c r="AS29" s="222" t="s">
        <v>52</v>
      </c>
      <c r="AT29" s="222"/>
      <c r="AU29" s="222"/>
      <c r="AV29" s="223"/>
    </row>
    <row r="30" spans="2:48" ht="24.75" customHeight="1">
      <c r="B30" s="202" t="s">
        <v>18</v>
      </c>
      <c r="C30" s="203"/>
      <c r="D30" s="203"/>
      <c r="E30" s="203"/>
      <c r="F30" s="203"/>
      <c r="G30" s="203"/>
      <c r="H30" s="203"/>
      <c r="I30" s="203"/>
      <c r="J30" s="203"/>
      <c r="K30" s="203"/>
      <c r="L30" s="203"/>
      <c r="M30" s="203"/>
      <c r="N30" s="204"/>
      <c r="O30" s="205" t="s">
        <v>12</v>
      </c>
      <c r="P30" s="206"/>
      <c r="Q30" s="206"/>
      <c r="R30" s="206"/>
      <c r="S30" s="257" t="str">
        <f>IF(VLOOKUP($AY$2,Data,40,FALSE)=0,"-",VLOOKUP($AY$2,Data,40,FALSE))</f>
        <v>-</v>
      </c>
      <c r="T30" s="257"/>
      <c r="U30" s="257"/>
      <c r="V30" s="257"/>
      <c r="W30" s="257"/>
      <c r="X30" s="257"/>
      <c r="Y30" s="257"/>
      <c r="Z30" s="257"/>
      <c r="AA30" s="257"/>
      <c r="AB30" s="208" t="s">
        <v>51</v>
      </c>
      <c r="AC30" s="208"/>
      <c r="AD30" s="208"/>
      <c r="AE30" s="209"/>
      <c r="AF30" s="205" t="s">
        <v>13</v>
      </c>
      <c r="AG30" s="206"/>
      <c r="AH30" s="206"/>
      <c r="AI30" s="206"/>
      <c r="AJ30" s="257" t="str">
        <f>IF(VLOOKUP($AY$2,Data,37,FALSE)=0,"-",VLOOKUP($AY$2,Data,37,FALSE))</f>
        <v>-</v>
      </c>
      <c r="AK30" s="257"/>
      <c r="AL30" s="257"/>
      <c r="AM30" s="257"/>
      <c r="AN30" s="257"/>
      <c r="AO30" s="257"/>
      <c r="AP30" s="257"/>
      <c r="AQ30" s="257"/>
      <c r="AR30" s="257"/>
      <c r="AS30" s="208" t="s">
        <v>52</v>
      </c>
      <c r="AT30" s="208"/>
      <c r="AU30" s="208"/>
      <c r="AV30" s="209"/>
    </row>
    <row r="31" spans="2:48" ht="33.75" customHeight="1">
      <c r="B31" s="202" t="s">
        <v>16</v>
      </c>
      <c r="C31" s="203"/>
      <c r="D31" s="203"/>
      <c r="E31" s="203"/>
      <c r="F31" s="203"/>
      <c r="G31" s="203"/>
      <c r="H31" s="203"/>
      <c r="I31" s="203"/>
      <c r="J31" s="203"/>
      <c r="K31" s="203"/>
      <c r="L31" s="203"/>
      <c r="M31" s="203"/>
      <c r="N31" s="204"/>
      <c r="O31" s="318" t="str">
        <f>IF(VLOOKUP($AY$2,Data,41,FALSE)=0,"-",VLOOKUP($AY$2,Data,41,FALSE))</f>
        <v>-</v>
      </c>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20"/>
    </row>
    <row r="32" spans="2:48" ht="21.75" customHeight="1">
      <c r="B32" s="219" t="s">
        <v>8</v>
      </c>
      <c r="C32" s="220"/>
      <c r="D32" s="220"/>
      <c r="E32" s="220"/>
      <c r="F32" s="220"/>
      <c r="G32" s="220"/>
      <c r="H32" s="220"/>
      <c r="I32" s="220"/>
      <c r="J32" s="220"/>
      <c r="K32" s="220"/>
      <c r="L32" s="220"/>
      <c r="M32" s="220"/>
      <c r="N32" s="221"/>
      <c r="O32" s="318" t="str">
        <f>IF(VLOOKUP($AY$2,Data,42,FALSE)=0,"-",VLOOKUP($AY$2,Data,42,FALSE))</f>
        <v>-</v>
      </c>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20"/>
    </row>
    <row r="33" spans="2:48" ht="18.600000000000001" customHeight="1">
      <c r="B33" s="173" t="s">
        <v>2</v>
      </c>
      <c r="C33" s="211"/>
      <c r="D33" s="211"/>
      <c r="E33" s="211"/>
      <c r="F33" s="211"/>
      <c r="G33" s="211"/>
      <c r="H33" s="211"/>
      <c r="I33" s="211"/>
      <c r="J33" s="211"/>
      <c r="K33" s="211"/>
      <c r="L33" s="211"/>
      <c r="M33" s="211"/>
      <c r="N33" s="212"/>
      <c r="O33" s="179" t="s">
        <v>46</v>
      </c>
      <c r="P33" s="180"/>
      <c r="Q33" s="180"/>
      <c r="R33" s="180"/>
      <c r="S33" s="180"/>
      <c r="T33" s="180"/>
      <c r="U33" s="180"/>
      <c r="V33" s="181"/>
      <c r="W33" s="327">
        <f>VLOOKUP($AY$2,Data,43,FALSE)</f>
        <v>0</v>
      </c>
      <c r="X33" s="328"/>
      <c r="Y33" s="328"/>
      <c r="Z33" s="328"/>
      <c r="AA33" s="328"/>
      <c r="AB33" s="328"/>
      <c r="AC33" s="328"/>
      <c r="AD33" s="328"/>
      <c r="AE33" s="329"/>
      <c r="AF33" s="182" t="s">
        <v>47</v>
      </c>
      <c r="AG33" s="180"/>
      <c r="AH33" s="180"/>
      <c r="AI33" s="180"/>
      <c r="AJ33" s="180"/>
      <c r="AK33" s="180"/>
      <c r="AL33" s="180"/>
      <c r="AM33" s="181"/>
      <c r="AN33" s="327">
        <f>VLOOKUP($AY$2,Data,44,FALSE)</f>
        <v>0</v>
      </c>
      <c r="AO33" s="328"/>
      <c r="AP33" s="328"/>
      <c r="AQ33" s="328"/>
      <c r="AR33" s="328"/>
      <c r="AS33" s="328"/>
      <c r="AT33" s="328"/>
      <c r="AU33" s="328"/>
      <c r="AV33" s="330"/>
    </row>
    <row r="34" spans="2:48" ht="18.600000000000001" customHeight="1">
      <c r="B34" s="213"/>
      <c r="C34" s="214"/>
      <c r="D34" s="214"/>
      <c r="E34" s="214"/>
      <c r="F34" s="214"/>
      <c r="G34" s="214"/>
      <c r="H34" s="214"/>
      <c r="I34" s="214"/>
      <c r="J34" s="214"/>
      <c r="K34" s="214"/>
      <c r="L34" s="214"/>
      <c r="M34" s="214"/>
      <c r="N34" s="215"/>
      <c r="O34" s="183" t="s">
        <v>0</v>
      </c>
      <c r="P34" s="184"/>
      <c r="Q34" s="184"/>
      <c r="R34" s="184"/>
      <c r="S34" s="184"/>
      <c r="T34" s="184"/>
      <c r="U34" s="184"/>
      <c r="V34" s="185"/>
      <c r="W34" s="321">
        <f>VLOOKUP($AY$2,Data,45,FALSE)</f>
        <v>0</v>
      </c>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3"/>
    </row>
    <row r="35" spans="2:48" ht="18.600000000000001" customHeight="1">
      <c r="B35" s="173" t="s">
        <v>3</v>
      </c>
      <c r="C35" s="174"/>
      <c r="D35" s="174"/>
      <c r="E35" s="174"/>
      <c r="F35" s="174"/>
      <c r="G35" s="174"/>
      <c r="H35" s="174"/>
      <c r="I35" s="174"/>
      <c r="J35" s="174"/>
      <c r="K35" s="174"/>
      <c r="L35" s="174"/>
      <c r="M35" s="174"/>
      <c r="N35" s="175"/>
      <c r="O35" s="179" t="s">
        <v>46</v>
      </c>
      <c r="P35" s="180"/>
      <c r="Q35" s="180"/>
      <c r="R35" s="180"/>
      <c r="S35" s="180"/>
      <c r="T35" s="180"/>
      <c r="U35" s="180"/>
      <c r="V35" s="181"/>
      <c r="W35" s="327" t="str">
        <f>VLOOKUP($AY$2,Data,46,FALSE)</f>
        <v>-</v>
      </c>
      <c r="X35" s="328"/>
      <c r="Y35" s="328"/>
      <c r="Z35" s="328"/>
      <c r="AA35" s="328"/>
      <c r="AB35" s="328"/>
      <c r="AC35" s="328"/>
      <c r="AD35" s="328"/>
      <c r="AE35" s="329"/>
      <c r="AF35" s="182" t="s">
        <v>47</v>
      </c>
      <c r="AG35" s="180"/>
      <c r="AH35" s="180"/>
      <c r="AI35" s="180"/>
      <c r="AJ35" s="180"/>
      <c r="AK35" s="180"/>
      <c r="AL35" s="180"/>
      <c r="AM35" s="181"/>
      <c r="AN35" s="327" t="str">
        <f>VLOOKUP($AY$2,Data,47,FALSE)</f>
        <v>（選択して下さい）</v>
      </c>
      <c r="AO35" s="328"/>
      <c r="AP35" s="328"/>
      <c r="AQ35" s="328"/>
      <c r="AR35" s="328"/>
      <c r="AS35" s="328"/>
      <c r="AT35" s="328"/>
      <c r="AU35" s="328"/>
      <c r="AV35" s="330"/>
    </row>
    <row r="36" spans="2:48" ht="18.600000000000001" customHeight="1">
      <c r="B36" s="176"/>
      <c r="C36" s="177"/>
      <c r="D36" s="177"/>
      <c r="E36" s="177"/>
      <c r="F36" s="177"/>
      <c r="G36" s="177"/>
      <c r="H36" s="177"/>
      <c r="I36" s="177"/>
      <c r="J36" s="177"/>
      <c r="K36" s="177"/>
      <c r="L36" s="177"/>
      <c r="M36" s="177"/>
      <c r="N36" s="178"/>
      <c r="O36" s="183" t="s">
        <v>0</v>
      </c>
      <c r="P36" s="184"/>
      <c r="Q36" s="184"/>
      <c r="R36" s="184"/>
      <c r="S36" s="184"/>
      <c r="T36" s="184"/>
      <c r="U36" s="184"/>
      <c r="V36" s="185"/>
      <c r="W36" s="321">
        <f>VLOOKUP($AY$2,Data,48,FALSE)</f>
        <v>0</v>
      </c>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3"/>
    </row>
    <row r="37" spans="2:48" ht="18.600000000000001" customHeight="1">
      <c r="B37" s="189" t="s">
        <v>1</v>
      </c>
      <c r="C37" s="174"/>
      <c r="D37" s="174"/>
      <c r="E37" s="174"/>
      <c r="F37" s="174"/>
      <c r="G37" s="174"/>
      <c r="H37" s="174"/>
      <c r="I37" s="174"/>
      <c r="J37" s="174"/>
      <c r="K37" s="174"/>
      <c r="L37" s="174"/>
      <c r="M37" s="174"/>
      <c r="N37" s="175"/>
      <c r="O37" s="324">
        <f>VLOOKUP($AY$2,Data,49,FALSE)</f>
        <v>0</v>
      </c>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6"/>
    </row>
    <row r="38" spans="2:48" ht="18.600000000000001" customHeight="1">
      <c r="B38" s="190"/>
      <c r="C38" s="191"/>
      <c r="D38" s="191"/>
      <c r="E38" s="191"/>
      <c r="F38" s="191"/>
      <c r="G38" s="191"/>
      <c r="H38" s="191"/>
      <c r="I38" s="191"/>
      <c r="J38" s="191"/>
      <c r="K38" s="191"/>
      <c r="L38" s="191"/>
      <c r="M38" s="191"/>
      <c r="N38" s="192"/>
      <c r="O38" s="196"/>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8"/>
    </row>
    <row r="39" spans="2:48" ht="18.600000000000001" customHeight="1">
      <c r="B39" s="190"/>
      <c r="C39" s="191"/>
      <c r="D39" s="191"/>
      <c r="E39" s="191"/>
      <c r="F39" s="191"/>
      <c r="G39" s="191"/>
      <c r="H39" s="191"/>
      <c r="I39" s="191"/>
      <c r="J39" s="191"/>
      <c r="K39" s="191"/>
      <c r="L39" s="191"/>
      <c r="M39" s="191"/>
      <c r="N39" s="192"/>
      <c r="O39" s="199"/>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1"/>
    </row>
    <row r="40" spans="2:48" ht="18.600000000000001" customHeight="1">
      <c r="B40" s="190"/>
      <c r="C40" s="191"/>
      <c r="D40" s="191"/>
      <c r="E40" s="191"/>
      <c r="F40" s="191"/>
      <c r="G40" s="191"/>
      <c r="H40" s="191"/>
      <c r="I40" s="191"/>
      <c r="J40" s="191"/>
      <c r="K40" s="191"/>
      <c r="L40" s="191"/>
      <c r="M40" s="191"/>
      <c r="N40" s="192"/>
      <c r="O40" s="199"/>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1"/>
    </row>
    <row r="41" spans="2:48" ht="18.600000000000001" customHeight="1">
      <c r="B41" s="190"/>
      <c r="C41" s="191"/>
      <c r="D41" s="191"/>
      <c r="E41" s="191"/>
      <c r="F41" s="191"/>
      <c r="G41" s="191"/>
      <c r="H41" s="191"/>
      <c r="I41" s="191"/>
      <c r="J41" s="191"/>
      <c r="K41" s="191"/>
      <c r="L41" s="191"/>
      <c r="M41" s="191"/>
      <c r="N41" s="192"/>
      <c r="O41" s="168"/>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70"/>
    </row>
    <row r="42" spans="2:48" ht="18.600000000000001" customHeight="1">
      <c r="B42" s="171" t="s">
        <v>20</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row>
    <row r="43" spans="2:48" ht="18.600000000000001" customHeight="1">
      <c r="B43" s="172" t="s">
        <v>71</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row>
  </sheetData>
  <mergeCells count="154">
    <mergeCell ref="AS25:AV25"/>
    <mergeCell ref="AB30:AE30"/>
    <mergeCell ref="B6:N6"/>
    <mergeCell ref="O16:R16"/>
    <mergeCell ref="O17:R17"/>
    <mergeCell ref="AB18:AE18"/>
    <mergeCell ref="AS16:AV16"/>
    <mergeCell ref="B21:G23"/>
    <mergeCell ref="O23:R23"/>
    <mergeCell ref="S23:AA23"/>
    <mergeCell ref="O26:R26"/>
    <mergeCell ref="S26:AA26"/>
    <mergeCell ref="AB21:AE21"/>
    <mergeCell ref="AB22:AE22"/>
    <mergeCell ref="H23:N23"/>
    <mergeCell ref="H26:N26"/>
    <mergeCell ref="S24:AA24"/>
    <mergeCell ref="H24:N24"/>
    <mergeCell ref="O22:R22"/>
    <mergeCell ref="O6:AV6"/>
    <mergeCell ref="AK17:AQ17"/>
    <mergeCell ref="S25:AA25"/>
    <mergeCell ref="AF22:AI22"/>
    <mergeCell ref="AB24:AE24"/>
    <mergeCell ref="O18:R18"/>
    <mergeCell ref="AB20:AE20"/>
    <mergeCell ref="H25:N25"/>
    <mergeCell ref="B27:N27"/>
    <mergeCell ref="B24:G26"/>
    <mergeCell ref="B43:AV43"/>
    <mergeCell ref="W34:AV34"/>
    <mergeCell ref="B33:N34"/>
    <mergeCell ref="B42:AV42"/>
    <mergeCell ref="B35:N36"/>
    <mergeCell ref="O37:AV37"/>
    <mergeCell ref="O39:AV39"/>
    <mergeCell ref="O36:V36"/>
    <mergeCell ref="B30:N30"/>
    <mergeCell ref="B31:N31"/>
    <mergeCell ref="O30:R30"/>
    <mergeCell ref="O31:AV31"/>
    <mergeCell ref="AF33:AM33"/>
    <mergeCell ref="S30:AA30"/>
    <mergeCell ref="AJ30:AR30"/>
    <mergeCell ref="O38:AV38"/>
    <mergeCell ref="O34:V34"/>
    <mergeCell ref="B32:N32"/>
    <mergeCell ref="AS30:AV30"/>
    <mergeCell ref="AF30:AI30"/>
    <mergeCell ref="AS28:AV28"/>
    <mergeCell ref="B28:N28"/>
    <mergeCell ref="B29:N29"/>
    <mergeCell ref="AJ25:AR25"/>
    <mergeCell ref="AJ20:AR20"/>
    <mergeCell ref="AJ21:AR21"/>
    <mergeCell ref="AS22:AV22"/>
    <mergeCell ref="AS21:AV21"/>
    <mergeCell ref="AF20:AI20"/>
    <mergeCell ref="AF21:AI21"/>
    <mergeCell ref="AJ28:AR28"/>
    <mergeCell ref="AS20:AV20"/>
    <mergeCell ref="AS23:AV23"/>
    <mergeCell ref="AS29:AV29"/>
    <mergeCell ref="AF28:AI28"/>
    <mergeCell ref="AB26:AE26"/>
    <mergeCell ref="AF26:AI26"/>
    <mergeCell ref="S22:AA22"/>
    <mergeCell ref="S29:AA29"/>
    <mergeCell ref="AS26:AV26"/>
    <mergeCell ref="AS24:AV24"/>
    <mergeCell ref="AJ27:AR27"/>
    <mergeCell ref="AJ23:AR23"/>
    <mergeCell ref="AJ24:AR24"/>
    <mergeCell ref="AN35:AV35"/>
    <mergeCell ref="W36:AV36"/>
    <mergeCell ref="AF35:AM35"/>
    <mergeCell ref="W33:AE33"/>
    <mergeCell ref="AN33:AV33"/>
    <mergeCell ref="W35:AE35"/>
    <mergeCell ref="O32:AV32"/>
    <mergeCell ref="O33:V33"/>
    <mergeCell ref="O35:V35"/>
    <mergeCell ref="AF29:AI29"/>
    <mergeCell ref="AB27:AE27"/>
    <mergeCell ref="AB28:AE28"/>
    <mergeCell ref="AB29:AE29"/>
    <mergeCell ref="S27:AA27"/>
    <mergeCell ref="AJ29:AR29"/>
    <mergeCell ref="B15:G20"/>
    <mergeCell ref="O19:R19"/>
    <mergeCell ref="H18:N18"/>
    <mergeCell ref="AB19:AE19"/>
    <mergeCell ref="AJ19:AR19"/>
    <mergeCell ref="AF18:AI18"/>
    <mergeCell ref="AF19:AI19"/>
    <mergeCell ref="AJ18:AR18"/>
    <mergeCell ref="O28:R28"/>
    <mergeCell ref="O29:R29"/>
    <mergeCell ref="O20:R20"/>
    <mergeCell ref="O21:R21"/>
    <mergeCell ref="AB23:AE23"/>
    <mergeCell ref="S28:AA28"/>
    <mergeCell ref="AJ22:AR22"/>
    <mergeCell ref="H22:N22"/>
    <mergeCell ref="AF23:AI23"/>
    <mergeCell ref="AF24:AI24"/>
    <mergeCell ref="B13:N14"/>
    <mergeCell ref="O13:AV14"/>
    <mergeCell ref="AB15:AE15"/>
    <mergeCell ref="H15:N15"/>
    <mergeCell ref="H16:N16"/>
    <mergeCell ref="AB17:AE17"/>
    <mergeCell ref="O27:R27"/>
    <mergeCell ref="AB25:AE25"/>
    <mergeCell ref="S15:AA15"/>
    <mergeCell ref="O15:R15"/>
    <mergeCell ref="T17:Z17"/>
    <mergeCell ref="AS15:AV15"/>
    <mergeCell ref="AF15:AI15"/>
    <mergeCell ref="AF16:AI16"/>
    <mergeCell ref="AF17:AI17"/>
    <mergeCell ref="AB16:AE16"/>
    <mergeCell ref="O25:R25"/>
    <mergeCell ref="AS17:AV17"/>
    <mergeCell ref="AJ26:AR26"/>
    <mergeCell ref="AS19:AV19"/>
    <mergeCell ref="AS18:AV18"/>
    <mergeCell ref="AF25:AI25"/>
    <mergeCell ref="AF27:AI27"/>
    <mergeCell ref="O24:R24"/>
    <mergeCell ref="B4:N5"/>
    <mergeCell ref="AJ15:AR15"/>
    <mergeCell ref="B2:AV2"/>
    <mergeCell ref="O41:AV41"/>
    <mergeCell ref="B37:N41"/>
    <mergeCell ref="B11:N12"/>
    <mergeCell ref="O11:AV12"/>
    <mergeCell ref="O40:AV40"/>
    <mergeCell ref="S20:AA20"/>
    <mergeCell ref="S21:AA21"/>
    <mergeCell ref="AJ16:AR16"/>
    <mergeCell ref="H19:N19"/>
    <mergeCell ref="O4:AV5"/>
    <mergeCell ref="H20:N20"/>
    <mergeCell ref="H21:N21"/>
    <mergeCell ref="S16:AA16"/>
    <mergeCell ref="S18:AA18"/>
    <mergeCell ref="S19:AA19"/>
    <mergeCell ref="H17:N17"/>
    <mergeCell ref="B7:N8"/>
    <mergeCell ref="O7:AV8"/>
    <mergeCell ref="AS27:AV27"/>
    <mergeCell ref="B9:N10"/>
    <mergeCell ref="O9:AV10"/>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282" t="s">
        <v>40</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X2" s="13" t="s">
        <v>65</v>
      </c>
      <c r="AY2" s="14">
        <v>16</v>
      </c>
    </row>
    <row r="3" spans="2:51" ht="9.75" customHeight="1">
      <c r="AS3" s="3"/>
      <c r="AT3" s="3"/>
      <c r="AU3" s="3"/>
      <c r="AV3" s="2"/>
    </row>
    <row r="4" spans="2:51" ht="15.75" customHeight="1">
      <c r="B4" s="284" t="s">
        <v>137</v>
      </c>
      <c r="C4" s="285"/>
      <c r="D4" s="285"/>
      <c r="E4" s="285"/>
      <c r="F4" s="285"/>
      <c r="G4" s="285"/>
      <c r="H4" s="285"/>
      <c r="I4" s="285"/>
      <c r="J4" s="285"/>
      <c r="K4" s="285"/>
      <c r="L4" s="285"/>
      <c r="M4" s="285"/>
      <c r="N4" s="286"/>
      <c r="O4" s="284">
        <f>VLOOKUP($AY$2,Data,3,FALSE)</f>
        <v>0</v>
      </c>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6"/>
    </row>
    <row r="5" spans="2:51" ht="15.75" customHeight="1">
      <c r="B5" s="287"/>
      <c r="C5" s="288"/>
      <c r="D5" s="288"/>
      <c r="E5" s="288"/>
      <c r="F5" s="288"/>
      <c r="G5" s="288"/>
      <c r="H5" s="288"/>
      <c r="I5" s="288"/>
      <c r="J5" s="288"/>
      <c r="K5" s="288"/>
      <c r="L5" s="288"/>
      <c r="M5" s="288"/>
      <c r="N5" s="289"/>
      <c r="O5" s="287"/>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9"/>
    </row>
    <row r="6" spans="2:51" ht="23.25" customHeight="1">
      <c r="B6" s="296" t="s">
        <v>29</v>
      </c>
      <c r="C6" s="297"/>
      <c r="D6" s="297"/>
      <c r="E6" s="297"/>
      <c r="F6" s="297"/>
      <c r="G6" s="297"/>
      <c r="H6" s="297"/>
      <c r="I6" s="297"/>
      <c r="J6" s="297"/>
      <c r="K6" s="297"/>
      <c r="L6" s="297"/>
      <c r="M6" s="297"/>
      <c r="N6" s="298"/>
      <c r="O6" s="315">
        <f>VLOOKUP($AY$2,Data,4,FALSE)</f>
        <v>0</v>
      </c>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7"/>
    </row>
    <row r="7" spans="2:51" ht="18.600000000000001" customHeight="1">
      <c r="B7" s="173" t="s">
        <v>41</v>
      </c>
      <c r="C7" s="174"/>
      <c r="D7" s="174"/>
      <c r="E7" s="174"/>
      <c r="F7" s="174"/>
      <c r="G7" s="174"/>
      <c r="H7" s="174"/>
      <c r="I7" s="174"/>
      <c r="J7" s="174"/>
      <c r="K7" s="174"/>
      <c r="L7" s="174"/>
      <c r="M7" s="174"/>
      <c r="N7" s="175"/>
      <c r="O7" s="284" t="str">
        <f>VLOOKUP($AY$2,Data,5,FALSE)&amp;VLOOKUP($AY$2,Data,6,FALSE)</f>
        <v/>
      </c>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6"/>
    </row>
    <row r="8" spans="2:51" ht="18.600000000000001" customHeight="1">
      <c r="B8" s="176"/>
      <c r="C8" s="177"/>
      <c r="D8" s="177"/>
      <c r="E8" s="177"/>
      <c r="F8" s="177"/>
      <c r="G8" s="177"/>
      <c r="H8" s="177"/>
      <c r="I8" s="177"/>
      <c r="J8" s="177"/>
      <c r="K8" s="177"/>
      <c r="L8" s="177"/>
      <c r="M8" s="177"/>
      <c r="N8" s="178"/>
      <c r="O8" s="287"/>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9"/>
    </row>
    <row r="9" spans="2:51" ht="17.25" customHeight="1">
      <c r="B9" s="173" t="s">
        <v>30</v>
      </c>
      <c r="C9" s="174"/>
      <c r="D9" s="174"/>
      <c r="E9" s="174"/>
      <c r="F9" s="174"/>
      <c r="G9" s="174"/>
      <c r="H9" s="174"/>
      <c r="I9" s="174"/>
      <c r="J9" s="174"/>
      <c r="K9" s="174"/>
      <c r="L9" s="174"/>
      <c r="M9" s="174"/>
      <c r="N9" s="175"/>
      <c r="O9" s="284">
        <f>VLOOKUP($AY$2,Data,7,FALSE)</f>
        <v>0</v>
      </c>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6"/>
    </row>
    <row r="10" spans="2:51" ht="17.25" customHeight="1">
      <c r="B10" s="176"/>
      <c r="C10" s="177"/>
      <c r="D10" s="177"/>
      <c r="E10" s="177"/>
      <c r="F10" s="177"/>
      <c r="G10" s="177"/>
      <c r="H10" s="177"/>
      <c r="I10" s="177"/>
      <c r="J10" s="177"/>
      <c r="K10" s="177"/>
      <c r="L10" s="177"/>
      <c r="M10" s="177"/>
      <c r="N10" s="178"/>
      <c r="O10" s="287"/>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9"/>
    </row>
    <row r="11" spans="2:51" ht="15.75" customHeight="1">
      <c r="B11" s="189" t="s">
        <v>138</v>
      </c>
      <c r="C11" s="174"/>
      <c r="D11" s="174"/>
      <c r="E11" s="174"/>
      <c r="F11" s="174"/>
      <c r="G11" s="174"/>
      <c r="H11" s="174"/>
      <c r="I11" s="174"/>
      <c r="J11" s="174"/>
      <c r="K11" s="174"/>
      <c r="L11" s="174"/>
      <c r="M11" s="174"/>
      <c r="N11" s="175"/>
      <c r="O11" s="331">
        <f>VLOOKUP($AY$2,Data,8,FALSE)</f>
        <v>0</v>
      </c>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3"/>
    </row>
    <row r="12" spans="2:51" ht="15.75" customHeight="1">
      <c r="B12" s="176"/>
      <c r="C12" s="177"/>
      <c r="D12" s="177"/>
      <c r="E12" s="177"/>
      <c r="F12" s="177"/>
      <c r="G12" s="177"/>
      <c r="H12" s="177"/>
      <c r="I12" s="177"/>
      <c r="J12" s="177"/>
      <c r="K12" s="177"/>
      <c r="L12" s="177"/>
      <c r="M12" s="177"/>
      <c r="N12" s="178"/>
      <c r="O12" s="334"/>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6"/>
    </row>
    <row r="13" spans="2:51" ht="18.600000000000001" customHeight="1">
      <c r="B13" s="308" t="s">
        <v>141</v>
      </c>
      <c r="C13" s="309"/>
      <c r="D13" s="309"/>
      <c r="E13" s="309"/>
      <c r="F13" s="309"/>
      <c r="G13" s="309"/>
      <c r="H13" s="309"/>
      <c r="I13" s="309"/>
      <c r="J13" s="309"/>
      <c r="K13" s="309"/>
      <c r="L13" s="309"/>
      <c r="M13" s="309"/>
      <c r="N13" s="310"/>
      <c r="O13" s="268">
        <f>VLOOKUP($AY$2,Data,2,FALSE)</f>
        <v>0</v>
      </c>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70"/>
    </row>
    <row r="14" spans="2:51" ht="18.600000000000001" customHeight="1">
      <c r="B14" s="311"/>
      <c r="C14" s="312"/>
      <c r="D14" s="312"/>
      <c r="E14" s="312"/>
      <c r="F14" s="312"/>
      <c r="G14" s="312"/>
      <c r="H14" s="312"/>
      <c r="I14" s="312"/>
      <c r="J14" s="312"/>
      <c r="K14" s="312"/>
      <c r="L14" s="312"/>
      <c r="M14" s="312"/>
      <c r="N14" s="313"/>
      <c r="O14" s="271"/>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3"/>
    </row>
    <row r="15" spans="2:51" ht="24.75" customHeight="1">
      <c r="B15" s="173" t="s">
        <v>9</v>
      </c>
      <c r="C15" s="174"/>
      <c r="D15" s="174"/>
      <c r="E15" s="174"/>
      <c r="F15" s="174"/>
      <c r="G15" s="304"/>
      <c r="H15" s="253" t="s">
        <v>4</v>
      </c>
      <c r="I15" s="254"/>
      <c r="J15" s="254"/>
      <c r="K15" s="254"/>
      <c r="L15" s="254"/>
      <c r="M15" s="254"/>
      <c r="N15" s="255"/>
      <c r="O15" s="205" t="s">
        <v>12</v>
      </c>
      <c r="P15" s="206"/>
      <c r="Q15" s="206"/>
      <c r="R15" s="206"/>
      <c r="S15" s="274" t="str">
        <f>IF(VLOOKUP($AY$2,Data,10,FALSE)=0,"-",VLOOKUP($AY$2,Data,10,FALSE))</f>
        <v>-</v>
      </c>
      <c r="T15" s="274"/>
      <c r="U15" s="274"/>
      <c r="V15" s="274"/>
      <c r="W15" s="274"/>
      <c r="X15" s="274"/>
      <c r="Y15" s="274"/>
      <c r="Z15" s="274"/>
      <c r="AA15" s="274"/>
      <c r="AB15" s="274"/>
      <c r="AC15" s="274"/>
      <c r="AD15" s="274"/>
      <c r="AE15" s="275"/>
      <c r="AF15" s="205" t="s">
        <v>13</v>
      </c>
      <c r="AG15" s="206"/>
      <c r="AH15" s="206"/>
      <c r="AI15" s="206"/>
      <c r="AJ15" s="274" t="str">
        <f>IF(VLOOKUP($AY$2,Data,9,FALSE)=0,"-",VLOOKUP($AY$2,Data,9,FALSE))</f>
        <v>-</v>
      </c>
      <c r="AK15" s="274"/>
      <c r="AL15" s="274"/>
      <c r="AM15" s="274"/>
      <c r="AN15" s="274"/>
      <c r="AO15" s="274"/>
      <c r="AP15" s="274"/>
      <c r="AQ15" s="274"/>
      <c r="AR15" s="274"/>
      <c r="AS15" s="274"/>
      <c r="AT15" s="274"/>
      <c r="AU15" s="274"/>
      <c r="AV15" s="275"/>
    </row>
    <row r="16" spans="2:51" ht="24.75" customHeight="1">
      <c r="B16" s="190"/>
      <c r="C16" s="191"/>
      <c r="D16" s="191"/>
      <c r="E16" s="191"/>
      <c r="F16" s="191"/>
      <c r="G16" s="305"/>
      <c r="H16" s="227" t="s">
        <v>5</v>
      </c>
      <c r="I16" s="228"/>
      <c r="J16" s="228"/>
      <c r="K16" s="228"/>
      <c r="L16" s="228"/>
      <c r="M16" s="228"/>
      <c r="N16" s="229"/>
      <c r="O16" s="230" t="s">
        <v>12</v>
      </c>
      <c r="P16" s="231"/>
      <c r="Q16" s="231"/>
      <c r="R16" s="231"/>
      <c r="S16" s="232" t="str">
        <f>IF(VLOOKUP($AY$2,Data,16,FALSE)=0,"-",VLOOKUP($AY$2,Data,16,FALSE))</f>
        <v>-</v>
      </c>
      <c r="T16" s="232"/>
      <c r="U16" s="232"/>
      <c r="V16" s="232"/>
      <c r="W16" s="232"/>
      <c r="X16" s="232"/>
      <c r="Y16" s="232"/>
      <c r="Z16" s="232"/>
      <c r="AA16" s="232"/>
      <c r="AB16" s="233" t="s">
        <v>51</v>
      </c>
      <c r="AC16" s="233"/>
      <c r="AD16" s="233"/>
      <c r="AE16" s="234"/>
      <c r="AF16" s="230" t="s">
        <v>13</v>
      </c>
      <c r="AG16" s="231"/>
      <c r="AH16" s="231"/>
      <c r="AI16" s="231"/>
      <c r="AJ16" s="232" t="str">
        <f>IF(VLOOKUP($AY$2,Data,11,FALSE)=0,"-",VLOOKUP($AY$2,Data,11,FALSE))</f>
        <v>（選択して下さい）</v>
      </c>
      <c r="AK16" s="232"/>
      <c r="AL16" s="232"/>
      <c r="AM16" s="232"/>
      <c r="AN16" s="232"/>
      <c r="AO16" s="232"/>
      <c r="AP16" s="232"/>
      <c r="AQ16" s="232"/>
      <c r="AR16" s="232"/>
      <c r="AS16" s="233" t="s">
        <v>52</v>
      </c>
      <c r="AT16" s="233"/>
      <c r="AU16" s="233"/>
      <c r="AV16" s="234"/>
    </row>
    <row r="17" spans="2:48" ht="24.75" customHeight="1">
      <c r="B17" s="190"/>
      <c r="C17" s="191"/>
      <c r="D17" s="191"/>
      <c r="E17" s="191"/>
      <c r="F17" s="191"/>
      <c r="G17" s="305"/>
      <c r="H17" s="299" t="s">
        <v>19</v>
      </c>
      <c r="I17" s="300"/>
      <c r="J17" s="300"/>
      <c r="K17" s="300"/>
      <c r="L17" s="300"/>
      <c r="M17" s="300"/>
      <c r="N17" s="301"/>
      <c r="O17" s="262" t="s">
        <v>12</v>
      </c>
      <c r="P17" s="263"/>
      <c r="Q17" s="263"/>
      <c r="R17" s="263"/>
      <c r="S17" s="15" t="s">
        <v>67</v>
      </c>
      <c r="T17" s="314" t="str">
        <f>IF(VLOOKUP($AY$2,Data,17,FALSE)=0,"-",VLOOKUP($AY$2,Data,17,FALSE))</f>
        <v>-</v>
      </c>
      <c r="U17" s="314"/>
      <c r="V17" s="314"/>
      <c r="W17" s="314"/>
      <c r="X17" s="314"/>
      <c r="Y17" s="314"/>
      <c r="Z17" s="314"/>
      <c r="AA17" s="15" t="s">
        <v>68</v>
      </c>
      <c r="AB17" s="233" t="s">
        <v>51</v>
      </c>
      <c r="AC17" s="233"/>
      <c r="AD17" s="233"/>
      <c r="AE17" s="234"/>
      <c r="AF17" s="262" t="s">
        <v>13</v>
      </c>
      <c r="AG17" s="263"/>
      <c r="AH17" s="263"/>
      <c r="AI17" s="263"/>
      <c r="AJ17" s="15" t="s">
        <v>69</v>
      </c>
      <c r="AK17" s="314" t="str">
        <f>IF(VLOOKUP($AY$2,Data,12,FALSE)=0,"-",VLOOKUP($AY$2,Data,12,FALSE))</f>
        <v>-</v>
      </c>
      <c r="AL17" s="314"/>
      <c r="AM17" s="314"/>
      <c r="AN17" s="314"/>
      <c r="AO17" s="314"/>
      <c r="AP17" s="314"/>
      <c r="AQ17" s="314"/>
      <c r="AR17" s="15" t="s">
        <v>70</v>
      </c>
      <c r="AS17" s="233" t="s">
        <v>52</v>
      </c>
      <c r="AT17" s="233"/>
      <c r="AU17" s="233"/>
      <c r="AV17" s="234"/>
    </row>
    <row r="18" spans="2:48" ht="24.75" customHeight="1">
      <c r="B18" s="190"/>
      <c r="C18" s="191"/>
      <c r="D18" s="191"/>
      <c r="E18" s="191"/>
      <c r="F18" s="191"/>
      <c r="G18" s="305"/>
      <c r="H18" s="265" t="s">
        <v>6</v>
      </c>
      <c r="I18" s="266"/>
      <c r="J18" s="266"/>
      <c r="K18" s="266"/>
      <c r="L18" s="266"/>
      <c r="M18" s="266"/>
      <c r="N18" s="267"/>
      <c r="O18" s="262" t="s">
        <v>12</v>
      </c>
      <c r="P18" s="263"/>
      <c r="Q18" s="263"/>
      <c r="R18" s="263"/>
      <c r="S18" s="314" t="str">
        <f>IF(VLOOKUP($AY$2,Data,18,FALSE)=0,"-",VLOOKUP($AY$2,Data,18,FALSE))</f>
        <v>-</v>
      </c>
      <c r="T18" s="314"/>
      <c r="U18" s="314"/>
      <c r="V18" s="314"/>
      <c r="W18" s="314"/>
      <c r="X18" s="314"/>
      <c r="Y18" s="314"/>
      <c r="Z18" s="314"/>
      <c r="AA18" s="314"/>
      <c r="AB18" s="260"/>
      <c r="AC18" s="260"/>
      <c r="AD18" s="260"/>
      <c r="AE18" s="261"/>
      <c r="AF18" s="262" t="s">
        <v>13</v>
      </c>
      <c r="AG18" s="263"/>
      <c r="AH18" s="263"/>
      <c r="AI18" s="263"/>
      <c r="AJ18" s="314" t="str">
        <f>IF(VLOOKUP($AY$2,Data,13,FALSE)=0,"-",VLOOKUP($AY$2,Data,13,FALSE))</f>
        <v>（選択して下さい）</v>
      </c>
      <c r="AK18" s="314"/>
      <c r="AL18" s="314"/>
      <c r="AM18" s="314"/>
      <c r="AN18" s="314"/>
      <c r="AO18" s="314"/>
      <c r="AP18" s="314"/>
      <c r="AQ18" s="314"/>
      <c r="AR18" s="314"/>
      <c r="AS18" s="260"/>
      <c r="AT18" s="260"/>
      <c r="AU18" s="260"/>
      <c r="AV18" s="261"/>
    </row>
    <row r="19" spans="2:48" ht="24.75" customHeight="1">
      <c r="B19" s="190"/>
      <c r="C19" s="191"/>
      <c r="D19" s="191"/>
      <c r="E19" s="191"/>
      <c r="F19" s="191"/>
      <c r="G19" s="305"/>
      <c r="H19" s="265" t="s">
        <v>139</v>
      </c>
      <c r="I19" s="266"/>
      <c r="J19" s="266"/>
      <c r="K19" s="266"/>
      <c r="L19" s="266"/>
      <c r="M19" s="266"/>
      <c r="N19" s="267"/>
      <c r="O19" s="262" t="s">
        <v>12</v>
      </c>
      <c r="P19" s="263"/>
      <c r="Q19" s="263"/>
      <c r="R19" s="263"/>
      <c r="S19" s="314" t="str">
        <f>IF(VLOOKUP($AY$2,Data,19,FALSE)=0,"-",VLOOKUP($AY$2,Data,19,FALSE))</f>
        <v>-</v>
      </c>
      <c r="T19" s="314"/>
      <c r="U19" s="314"/>
      <c r="V19" s="314"/>
      <c r="W19" s="314"/>
      <c r="X19" s="314"/>
      <c r="Y19" s="314"/>
      <c r="Z19" s="314"/>
      <c r="AA19" s="314"/>
      <c r="AB19" s="250" t="s">
        <v>53</v>
      </c>
      <c r="AC19" s="250"/>
      <c r="AD19" s="250"/>
      <c r="AE19" s="251"/>
      <c r="AF19" s="262" t="s">
        <v>13</v>
      </c>
      <c r="AG19" s="263"/>
      <c r="AH19" s="263"/>
      <c r="AI19" s="263"/>
      <c r="AJ19" s="314" t="str">
        <f>IF(VLOOKUP($AY$2,Data,14,FALSE)=0,"-",VLOOKUP($AY$2,Data,14,FALSE))</f>
        <v>-</v>
      </c>
      <c r="AK19" s="314"/>
      <c r="AL19" s="314"/>
      <c r="AM19" s="314"/>
      <c r="AN19" s="314"/>
      <c r="AO19" s="314"/>
      <c r="AP19" s="314"/>
      <c r="AQ19" s="314"/>
      <c r="AR19" s="314"/>
      <c r="AS19" s="250" t="s">
        <v>54</v>
      </c>
      <c r="AT19" s="250"/>
      <c r="AU19" s="250"/>
      <c r="AV19" s="251"/>
    </row>
    <row r="20" spans="2:48" ht="24.75" customHeight="1">
      <c r="B20" s="176"/>
      <c r="C20" s="177"/>
      <c r="D20" s="177"/>
      <c r="E20" s="177"/>
      <c r="F20" s="177"/>
      <c r="G20" s="306"/>
      <c r="H20" s="239" t="s">
        <v>140</v>
      </c>
      <c r="I20" s="240"/>
      <c r="J20" s="240"/>
      <c r="K20" s="240"/>
      <c r="L20" s="240"/>
      <c r="M20" s="240"/>
      <c r="N20" s="241"/>
      <c r="O20" s="235" t="s">
        <v>12</v>
      </c>
      <c r="P20" s="236"/>
      <c r="Q20" s="236"/>
      <c r="R20" s="236"/>
      <c r="S20" s="247" t="str">
        <f>IF(VLOOKUP($AY$2,Data,20,FALSE)=0,"-",VLOOKUP($AY$2,Data,20,FALSE))</f>
        <v>-</v>
      </c>
      <c r="T20" s="247"/>
      <c r="U20" s="247"/>
      <c r="V20" s="247"/>
      <c r="W20" s="247"/>
      <c r="X20" s="247"/>
      <c r="Y20" s="247"/>
      <c r="Z20" s="247"/>
      <c r="AA20" s="247"/>
      <c r="AB20" s="248" t="s">
        <v>53</v>
      </c>
      <c r="AC20" s="248"/>
      <c r="AD20" s="248"/>
      <c r="AE20" s="249"/>
      <c r="AF20" s="235" t="s">
        <v>13</v>
      </c>
      <c r="AG20" s="236"/>
      <c r="AH20" s="236"/>
      <c r="AI20" s="236"/>
      <c r="AJ20" s="247" t="str">
        <f>IF(VLOOKUP($AY$2,Data,15,FALSE)=0,"-",VLOOKUP($AY$2,Data,15,FALSE))</f>
        <v>-</v>
      </c>
      <c r="AK20" s="247"/>
      <c r="AL20" s="247"/>
      <c r="AM20" s="247"/>
      <c r="AN20" s="247"/>
      <c r="AO20" s="247"/>
      <c r="AP20" s="247"/>
      <c r="AQ20" s="247"/>
      <c r="AR20" s="247"/>
      <c r="AS20" s="248" t="s">
        <v>54</v>
      </c>
      <c r="AT20" s="248"/>
      <c r="AU20" s="248"/>
      <c r="AV20" s="249"/>
    </row>
    <row r="21" spans="2:48" ht="24.75" customHeight="1">
      <c r="B21" s="173" t="s">
        <v>10</v>
      </c>
      <c r="C21" s="242"/>
      <c r="D21" s="242"/>
      <c r="E21" s="242"/>
      <c r="F21" s="242"/>
      <c r="G21" s="258"/>
      <c r="H21" s="253" t="s">
        <v>5</v>
      </c>
      <c r="I21" s="254"/>
      <c r="J21" s="254"/>
      <c r="K21" s="254"/>
      <c r="L21" s="254"/>
      <c r="M21" s="254"/>
      <c r="N21" s="255"/>
      <c r="O21" s="205" t="s">
        <v>12</v>
      </c>
      <c r="P21" s="206"/>
      <c r="Q21" s="206"/>
      <c r="R21" s="206"/>
      <c r="S21" s="257" t="str">
        <f>IF(VLOOKUP($AY$2,Data,24,FALSE)=0,"-",VLOOKUP($AY$2,Data,24,FALSE))</f>
        <v>-</v>
      </c>
      <c r="T21" s="257"/>
      <c r="U21" s="257"/>
      <c r="V21" s="257"/>
      <c r="W21" s="257"/>
      <c r="X21" s="257"/>
      <c r="Y21" s="257"/>
      <c r="Z21" s="257"/>
      <c r="AA21" s="257"/>
      <c r="AB21" s="237" t="s">
        <v>51</v>
      </c>
      <c r="AC21" s="237"/>
      <c r="AD21" s="237"/>
      <c r="AE21" s="238"/>
      <c r="AF21" s="205" t="s">
        <v>13</v>
      </c>
      <c r="AG21" s="206"/>
      <c r="AH21" s="206"/>
      <c r="AI21" s="206"/>
      <c r="AJ21" s="257" t="str">
        <f>IF(VLOOKUP($AY$2,Data,21,FALSE)=0,"-",VLOOKUP($AY$2,Data,21,FALSE))</f>
        <v>-</v>
      </c>
      <c r="AK21" s="257"/>
      <c r="AL21" s="257"/>
      <c r="AM21" s="257"/>
      <c r="AN21" s="257"/>
      <c r="AO21" s="257"/>
      <c r="AP21" s="257"/>
      <c r="AQ21" s="257"/>
      <c r="AR21" s="257"/>
      <c r="AS21" s="237" t="s">
        <v>52</v>
      </c>
      <c r="AT21" s="237"/>
      <c r="AU21" s="237"/>
      <c r="AV21" s="238"/>
    </row>
    <row r="22" spans="2:48" ht="24.75" customHeight="1">
      <c r="B22" s="243"/>
      <c r="C22" s="244"/>
      <c r="D22" s="244"/>
      <c r="E22" s="244"/>
      <c r="F22" s="244"/>
      <c r="G22" s="259"/>
      <c r="H22" s="227" t="s">
        <v>139</v>
      </c>
      <c r="I22" s="228"/>
      <c r="J22" s="228"/>
      <c r="K22" s="228"/>
      <c r="L22" s="228"/>
      <c r="M22" s="228"/>
      <c r="N22" s="229"/>
      <c r="O22" s="230" t="s">
        <v>12</v>
      </c>
      <c r="P22" s="231"/>
      <c r="Q22" s="231"/>
      <c r="R22" s="231"/>
      <c r="S22" s="232" t="str">
        <f>IF(VLOOKUP($AY$2,Data,25,FALSE)=0,"-",VLOOKUP($AY$2,Data,25,FALSE))</f>
        <v>-</v>
      </c>
      <c r="T22" s="232"/>
      <c r="U22" s="232"/>
      <c r="V22" s="232"/>
      <c r="W22" s="232"/>
      <c r="X22" s="232"/>
      <c r="Y22" s="232"/>
      <c r="Z22" s="232"/>
      <c r="AA22" s="232"/>
      <c r="AB22" s="233" t="s">
        <v>53</v>
      </c>
      <c r="AC22" s="233"/>
      <c r="AD22" s="233"/>
      <c r="AE22" s="234"/>
      <c r="AF22" s="230" t="s">
        <v>13</v>
      </c>
      <c r="AG22" s="231"/>
      <c r="AH22" s="231"/>
      <c r="AI22" s="231"/>
      <c r="AJ22" s="232" t="str">
        <f>IF(VLOOKUP($AY$2,Data,22,FALSE)=0,"-",VLOOKUP($AY$2,Data,22,FALSE))</f>
        <v>-</v>
      </c>
      <c r="AK22" s="232"/>
      <c r="AL22" s="232"/>
      <c r="AM22" s="232"/>
      <c r="AN22" s="232"/>
      <c r="AO22" s="232"/>
      <c r="AP22" s="232"/>
      <c r="AQ22" s="232"/>
      <c r="AR22" s="232"/>
      <c r="AS22" s="233" t="s">
        <v>54</v>
      </c>
      <c r="AT22" s="233"/>
      <c r="AU22" s="233"/>
      <c r="AV22" s="234"/>
    </row>
    <row r="23" spans="2:48" ht="24.75" customHeight="1">
      <c r="B23" s="243"/>
      <c r="C23" s="244"/>
      <c r="D23" s="244"/>
      <c r="E23" s="244"/>
      <c r="F23" s="244"/>
      <c r="G23" s="259"/>
      <c r="H23" s="239" t="s">
        <v>140</v>
      </c>
      <c r="I23" s="240"/>
      <c r="J23" s="240"/>
      <c r="K23" s="240"/>
      <c r="L23" s="240"/>
      <c r="M23" s="240"/>
      <c r="N23" s="241"/>
      <c r="O23" s="235" t="s">
        <v>12</v>
      </c>
      <c r="P23" s="236"/>
      <c r="Q23" s="236"/>
      <c r="R23" s="236"/>
      <c r="S23" s="247" t="str">
        <f>IF(VLOOKUP($AY$2,Data,26,FALSE)=0,"-",VLOOKUP($AY$2,Data,26,FALSE))</f>
        <v>-</v>
      </c>
      <c r="T23" s="247"/>
      <c r="U23" s="247"/>
      <c r="V23" s="247"/>
      <c r="W23" s="247"/>
      <c r="X23" s="247"/>
      <c r="Y23" s="247"/>
      <c r="Z23" s="247"/>
      <c r="AA23" s="247"/>
      <c r="AB23" s="248" t="s">
        <v>53</v>
      </c>
      <c r="AC23" s="248"/>
      <c r="AD23" s="248"/>
      <c r="AE23" s="249"/>
      <c r="AF23" s="235" t="s">
        <v>13</v>
      </c>
      <c r="AG23" s="236"/>
      <c r="AH23" s="236"/>
      <c r="AI23" s="236"/>
      <c r="AJ23" s="247" t="str">
        <f>IF(VLOOKUP($AY$2,Data,23,FALSE)=0,"-",VLOOKUP($AY$2,Data,23,FALSE))</f>
        <v>-</v>
      </c>
      <c r="AK23" s="247"/>
      <c r="AL23" s="247"/>
      <c r="AM23" s="247"/>
      <c r="AN23" s="247"/>
      <c r="AO23" s="247"/>
      <c r="AP23" s="247"/>
      <c r="AQ23" s="247"/>
      <c r="AR23" s="247"/>
      <c r="AS23" s="248" t="s">
        <v>54</v>
      </c>
      <c r="AT23" s="248"/>
      <c r="AU23" s="248"/>
      <c r="AV23" s="249"/>
    </row>
    <row r="24" spans="2:48" ht="24.75" customHeight="1">
      <c r="B24" s="173" t="s">
        <v>11</v>
      </c>
      <c r="C24" s="242"/>
      <c r="D24" s="242"/>
      <c r="E24" s="242"/>
      <c r="F24" s="242"/>
      <c r="G24" s="242"/>
      <c r="H24" s="253" t="s">
        <v>5</v>
      </c>
      <c r="I24" s="254"/>
      <c r="J24" s="254"/>
      <c r="K24" s="254"/>
      <c r="L24" s="254"/>
      <c r="M24" s="254"/>
      <c r="N24" s="255"/>
      <c r="O24" s="205" t="s">
        <v>12</v>
      </c>
      <c r="P24" s="206"/>
      <c r="Q24" s="206"/>
      <c r="R24" s="206"/>
      <c r="S24" s="257" t="str">
        <f>IF(VLOOKUP($AY$2,Data,30,FALSE)=0,"-",VLOOKUP($AY$2,Data,30,FALSE))</f>
        <v>-</v>
      </c>
      <c r="T24" s="257"/>
      <c r="U24" s="257"/>
      <c r="V24" s="257"/>
      <c r="W24" s="257"/>
      <c r="X24" s="257"/>
      <c r="Y24" s="257"/>
      <c r="Z24" s="257"/>
      <c r="AA24" s="257"/>
      <c r="AB24" s="237" t="s">
        <v>51</v>
      </c>
      <c r="AC24" s="237"/>
      <c r="AD24" s="237"/>
      <c r="AE24" s="238"/>
      <c r="AF24" s="205" t="s">
        <v>13</v>
      </c>
      <c r="AG24" s="206"/>
      <c r="AH24" s="206"/>
      <c r="AI24" s="206"/>
      <c r="AJ24" s="257" t="str">
        <f>IF(VLOOKUP($AY$2,Data,27,FALSE)=0,"-",VLOOKUP($AY$2,Data,27,FALSE))</f>
        <v>-</v>
      </c>
      <c r="AK24" s="257"/>
      <c r="AL24" s="257"/>
      <c r="AM24" s="257"/>
      <c r="AN24" s="257"/>
      <c r="AO24" s="257"/>
      <c r="AP24" s="257"/>
      <c r="AQ24" s="257"/>
      <c r="AR24" s="257"/>
      <c r="AS24" s="237" t="s">
        <v>52</v>
      </c>
      <c r="AT24" s="237"/>
      <c r="AU24" s="237"/>
      <c r="AV24" s="238"/>
    </row>
    <row r="25" spans="2:48" ht="24.75" customHeight="1">
      <c r="B25" s="243"/>
      <c r="C25" s="244"/>
      <c r="D25" s="244"/>
      <c r="E25" s="244"/>
      <c r="F25" s="244"/>
      <c r="G25" s="244"/>
      <c r="H25" s="227" t="s">
        <v>139</v>
      </c>
      <c r="I25" s="228"/>
      <c r="J25" s="228"/>
      <c r="K25" s="228"/>
      <c r="L25" s="228"/>
      <c r="M25" s="228"/>
      <c r="N25" s="229"/>
      <c r="O25" s="230" t="s">
        <v>12</v>
      </c>
      <c r="P25" s="231"/>
      <c r="Q25" s="231"/>
      <c r="R25" s="231"/>
      <c r="S25" s="232" t="str">
        <f>IF(VLOOKUP($AY$2,Data,31,FALSE)=0,"-",VLOOKUP($AY$2,Data,31,FALSE))</f>
        <v>-</v>
      </c>
      <c r="T25" s="232"/>
      <c r="U25" s="232"/>
      <c r="V25" s="232"/>
      <c r="W25" s="232"/>
      <c r="X25" s="232"/>
      <c r="Y25" s="232"/>
      <c r="Z25" s="232"/>
      <c r="AA25" s="232"/>
      <c r="AB25" s="233" t="s">
        <v>53</v>
      </c>
      <c r="AC25" s="233"/>
      <c r="AD25" s="233"/>
      <c r="AE25" s="234"/>
      <c r="AF25" s="230" t="s">
        <v>13</v>
      </c>
      <c r="AG25" s="231"/>
      <c r="AH25" s="231"/>
      <c r="AI25" s="231"/>
      <c r="AJ25" s="232" t="str">
        <f>IF(VLOOKUP($AY$2,Data,28,FALSE)=0,"-",VLOOKUP($AY$2,Data,28,FALSE))</f>
        <v>-</v>
      </c>
      <c r="AK25" s="232"/>
      <c r="AL25" s="232"/>
      <c r="AM25" s="232"/>
      <c r="AN25" s="232"/>
      <c r="AO25" s="232"/>
      <c r="AP25" s="232"/>
      <c r="AQ25" s="232"/>
      <c r="AR25" s="232"/>
      <c r="AS25" s="233" t="s">
        <v>54</v>
      </c>
      <c r="AT25" s="233"/>
      <c r="AU25" s="233"/>
      <c r="AV25" s="234"/>
    </row>
    <row r="26" spans="2:48" ht="24.75" customHeight="1">
      <c r="B26" s="245"/>
      <c r="C26" s="246"/>
      <c r="D26" s="246"/>
      <c r="E26" s="246"/>
      <c r="F26" s="246"/>
      <c r="G26" s="246"/>
      <c r="H26" s="239" t="s">
        <v>140</v>
      </c>
      <c r="I26" s="240"/>
      <c r="J26" s="240"/>
      <c r="K26" s="240"/>
      <c r="L26" s="240"/>
      <c r="M26" s="240"/>
      <c r="N26" s="241"/>
      <c r="O26" s="235" t="s">
        <v>12</v>
      </c>
      <c r="P26" s="236"/>
      <c r="Q26" s="236"/>
      <c r="R26" s="236"/>
      <c r="S26" s="247" t="str">
        <f>IF(VLOOKUP($AY$2,Data,32,FALSE)=0,"-",VLOOKUP($AY$2,Data,32,FALSE))</f>
        <v>-</v>
      </c>
      <c r="T26" s="247"/>
      <c r="U26" s="247"/>
      <c r="V26" s="247"/>
      <c r="W26" s="247"/>
      <c r="X26" s="247"/>
      <c r="Y26" s="247"/>
      <c r="Z26" s="247"/>
      <c r="AA26" s="247"/>
      <c r="AB26" s="248" t="s">
        <v>53</v>
      </c>
      <c r="AC26" s="248"/>
      <c r="AD26" s="248"/>
      <c r="AE26" s="249"/>
      <c r="AF26" s="235" t="s">
        <v>13</v>
      </c>
      <c r="AG26" s="236"/>
      <c r="AH26" s="236"/>
      <c r="AI26" s="236"/>
      <c r="AJ26" s="247" t="str">
        <f>IF(VLOOKUP($AY$2,Data,29,FALSE)=0,"-",VLOOKUP($AY$2,Data,29,FALSE))</f>
        <v>-</v>
      </c>
      <c r="AK26" s="247"/>
      <c r="AL26" s="247"/>
      <c r="AM26" s="247"/>
      <c r="AN26" s="247"/>
      <c r="AO26" s="247"/>
      <c r="AP26" s="247"/>
      <c r="AQ26" s="247"/>
      <c r="AR26" s="247"/>
      <c r="AS26" s="248" t="s">
        <v>54</v>
      </c>
      <c r="AT26" s="248"/>
      <c r="AU26" s="248"/>
      <c r="AV26" s="249"/>
    </row>
    <row r="27" spans="2:48" ht="24.75" customHeight="1">
      <c r="B27" s="219" t="s">
        <v>7</v>
      </c>
      <c r="C27" s="220"/>
      <c r="D27" s="220"/>
      <c r="E27" s="220"/>
      <c r="F27" s="220"/>
      <c r="G27" s="220"/>
      <c r="H27" s="220"/>
      <c r="I27" s="220"/>
      <c r="J27" s="220"/>
      <c r="K27" s="220"/>
      <c r="L27" s="220"/>
      <c r="M27" s="220"/>
      <c r="N27" s="221"/>
      <c r="O27" s="224" t="s">
        <v>12</v>
      </c>
      <c r="P27" s="225"/>
      <c r="Q27" s="225"/>
      <c r="R27" s="225"/>
      <c r="S27" s="226" t="str">
        <f>IF(VLOOKUP($AY$2,Data,34,FALSE)=0,"-",VLOOKUP($AY$2,Data,34,FALSE))</f>
        <v>-</v>
      </c>
      <c r="T27" s="226"/>
      <c r="U27" s="226"/>
      <c r="V27" s="226"/>
      <c r="W27" s="226"/>
      <c r="X27" s="226"/>
      <c r="Y27" s="226"/>
      <c r="Z27" s="226"/>
      <c r="AA27" s="226"/>
      <c r="AB27" s="222" t="s">
        <v>51</v>
      </c>
      <c r="AC27" s="222"/>
      <c r="AD27" s="222"/>
      <c r="AE27" s="223"/>
      <c r="AF27" s="224" t="s">
        <v>13</v>
      </c>
      <c r="AG27" s="225"/>
      <c r="AH27" s="225"/>
      <c r="AI27" s="225"/>
      <c r="AJ27" s="226" t="str">
        <f>IF(VLOOKUP($AY$2,Data,33,FALSE)=0,"-",VLOOKUP($AY$2,Data,33,FALSE))</f>
        <v>-</v>
      </c>
      <c r="AK27" s="226"/>
      <c r="AL27" s="226"/>
      <c r="AM27" s="226"/>
      <c r="AN27" s="226"/>
      <c r="AO27" s="226"/>
      <c r="AP27" s="226"/>
      <c r="AQ27" s="226"/>
      <c r="AR27" s="226"/>
      <c r="AS27" s="222" t="s">
        <v>52</v>
      </c>
      <c r="AT27" s="222"/>
      <c r="AU27" s="222"/>
      <c r="AV27" s="223"/>
    </row>
    <row r="28" spans="2:48" ht="24.75" customHeight="1">
      <c r="B28" s="219" t="s">
        <v>14</v>
      </c>
      <c r="C28" s="220"/>
      <c r="D28" s="220"/>
      <c r="E28" s="220"/>
      <c r="F28" s="220"/>
      <c r="G28" s="220"/>
      <c r="H28" s="220"/>
      <c r="I28" s="220"/>
      <c r="J28" s="220"/>
      <c r="K28" s="220"/>
      <c r="L28" s="220"/>
      <c r="M28" s="220"/>
      <c r="N28" s="221"/>
      <c r="O28" s="224" t="s">
        <v>12</v>
      </c>
      <c r="P28" s="225"/>
      <c r="Q28" s="225"/>
      <c r="R28" s="225"/>
      <c r="S28" s="226" t="str">
        <f>IF(VLOOKUP($AY$2,Data,38,FALSE)=0,"-",VLOOKUP($AY$2,Data,38,FALSE))</f>
        <v>-</v>
      </c>
      <c r="T28" s="226"/>
      <c r="U28" s="226"/>
      <c r="V28" s="226"/>
      <c r="W28" s="226"/>
      <c r="X28" s="226"/>
      <c r="Y28" s="226"/>
      <c r="Z28" s="226"/>
      <c r="AA28" s="226"/>
      <c r="AB28" s="222" t="s">
        <v>55</v>
      </c>
      <c r="AC28" s="222"/>
      <c r="AD28" s="222"/>
      <c r="AE28" s="223"/>
      <c r="AF28" s="224" t="s">
        <v>13</v>
      </c>
      <c r="AG28" s="225"/>
      <c r="AH28" s="225"/>
      <c r="AI28" s="225"/>
      <c r="AJ28" s="226" t="str">
        <f>IF(VLOOKUP($AY$2,Data,35,FALSE)=0,"-",VLOOKUP($AY$2,Data,35,FALSE))</f>
        <v>-</v>
      </c>
      <c r="AK28" s="226"/>
      <c r="AL28" s="226"/>
      <c r="AM28" s="226"/>
      <c r="AN28" s="226"/>
      <c r="AO28" s="226"/>
      <c r="AP28" s="226"/>
      <c r="AQ28" s="226"/>
      <c r="AR28" s="226"/>
      <c r="AS28" s="222" t="s">
        <v>56</v>
      </c>
      <c r="AT28" s="222"/>
      <c r="AU28" s="222"/>
      <c r="AV28" s="223"/>
    </row>
    <row r="29" spans="2:48" ht="24.75" customHeight="1">
      <c r="B29" s="219" t="s">
        <v>15</v>
      </c>
      <c r="C29" s="220"/>
      <c r="D29" s="220"/>
      <c r="E29" s="220"/>
      <c r="F29" s="220"/>
      <c r="G29" s="220"/>
      <c r="H29" s="220"/>
      <c r="I29" s="220"/>
      <c r="J29" s="220"/>
      <c r="K29" s="220"/>
      <c r="L29" s="220"/>
      <c r="M29" s="220"/>
      <c r="N29" s="221"/>
      <c r="O29" s="224" t="s">
        <v>12</v>
      </c>
      <c r="P29" s="225"/>
      <c r="Q29" s="225"/>
      <c r="R29" s="225"/>
      <c r="S29" s="226" t="str">
        <f>IF(VLOOKUP($AY$2,Data,39,FALSE)=0,"-",VLOOKUP($AY$2,Data,39,FALSE))</f>
        <v>-</v>
      </c>
      <c r="T29" s="226"/>
      <c r="U29" s="226"/>
      <c r="V29" s="226"/>
      <c r="W29" s="226"/>
      <c r="X29" s="226"/>
      <c r="Y29" s="226"/>
      <c r="Z29" s="226"/>
      <c r="AA29" s="226"/>
      <c r="AB29" s="222" t="s">
        <v>51</v>
      </c>
      <c r="AC29" s="222"/>
      <c r="AD29" s="222"/>
      <c r="AE29" s="223"/>
      <c r="AF29" s="224" t="s">
        <v>13</v>
      </c>
      <c r="AG29" s="225"/>
      <c r="AH29" s="225"/>
      <c r="AI29" s="225"/>
      <c r="AJ29" s="226" t="str">
        <f>IF(VLOOKUP($AY$2,Data,36,FALSE)=0,"-",VLOOKUP($AY$2,Data,36,FALSE))</f>
        <v>-</v>
      </c>
      <c r="AK29" s="226"/>
      <c r="AL29" s="226"/>
      <c r="AM29" s="226"/>
      <c r="AN29" s="226"/>
      <c r="AO29" s="226"/>
      <c r="AP29" s="226"/>
      <c r="AQ29" s="226"/>
      <c r="AR29" s="226"/>
      <c r="AS29" s="222" t="s">
        <v>52</v>
      </c>
      <c r="AT29" s="222"/>
      <c r="AU29" s="222"/>
      <c r="AV29" s="223"/>
    </row>
    <row r="30" spans="2:48" ht="24.75" customHeight="1">
      <c r="B30" s="202" t="s">
        <v>18</v>
      </c>
      <c r="C30" s="203"/>
      <c r="D30" s="203"/>
      <c r="E30" s="203"/>
      <c r="F30" s="203"/>
      <c r="G30" s="203"/>
      <c r="H30" s="203"/>
      <c r="I30" s="203"/>
      <c r="J30" s="203"/>
      <c r="K30" s="203"/>
      <c r="L30" s="203"/>
      <c r="M30" s="203"/>
      <c r="N30" s="204"/>
      <c r="O30" s="205" t="s">
        <v>12</v>
      </c>
      <c r="P30" s="206"/>
      <c r="Q30" s="206"/>
      <c r="R30" s="206"/>
      <c r="S30" s="257" t="str">
        <f>IF(VLOOKUP($AY$2,Data,40,FALSE)=0,"-",VLOOKUP($AY$2,Data,40,FALSE))</f>
        <v>-</v>
      </c>
      <c r="T30" s="257"/>
      <c r="U30" s="257"/>
      <c r="V30" s="257"/>
      <c r="W30" s="257"/>
      <c r="X30" s="257"/>
      <c r="Y30" s="257"/>
      <c r="Z30" s="257"/>
      <c r="AA30" s="257"/>
      <c r="AB30" s="208" t="s">
        <v>51</v>
      </c>
      <c r="AC30" s="208"/>
      <c r="AD30" s="208"/>
      <c r="AE30" s="209"/>
      <c r="AF30" s="205" t="s">
        <v>13</v>
      </c>
      <c r="AG30" s="206"/>
      <c r="AH30" s="206"/>
      <c r="AI30" s="206"/>
      <c r="AJ30" s="257" t="str">
        <f>IF(VLOOKUP($AY$2,Data,37,FALSE)=0,"-",VLOOKUP($AY$2,Data,37,FALSE))</f>
        <v>-</v>
      </c>
      <c r="AK30" s="257"/>
      <c r="AL30" s="257"/>
      <c r="AM30" s="257"/>
      <c r="AN30" s="257"/>
      <c r="AO30" s="257"/>
      <c r="AP30" s="257"/>
      <c r="AQ30" s="257"/>
      <c r="AR30" s="257"/>
      <c r="AS30" s="208" t="s">
        <v>52</v>
      </c>
      <c r="AT30" s="208"/>
      <c r="AU30" s="208"/>
      <c r="AV30" s="209"/>
    </row>
    <row r="31" spans="2:48" ht="33.75" customHeight="1">
      <c r="B31" s="202" t="s">
        <v>16</v>
      </c>
      <c r="C31" s="203"/>
      <c r="D31" s="203"/>
      <c r="E31" s="203"/>
      <c r="F31" s="203"/>
      <c r="G31" s="203"/>
      <c r="H31" s="203"/>
      <c r="I31" s="203"/>
      <c r="J31" s="203"/>
      <c r="K31" s="203"/>
      <c r="L31" s="203"/>
      <c r="M31" s="203"/>
      <c r="N31" s="204"/>
      <c r="O31" s="318" t="str">
        <f>IF(VLOOKUP($AY$2,Data,41,FALSE)=0,"-",VLOOKUP($AY$2,Data,41,FALSE))</f>
        <v>-</v>
      </c>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20"/>
    </row>
    <row r="32" spans="2:48" ht="21.75" customHeight="1">
      <c r="B32" s="219" t="s">
        <v>8</v>
      </c>
      <c r="C32" s="220"/>
      <c r="D32" s="220"/>
      <c r="E32" s="220"/>
      <c r="F32" s="220"/>
      <c r="G32" s="220"/>
      <c r="H32" s="220"/>
      <c r="I32" s="220"/>
      <c r="J32" s="220"/>
      <c r="K32" s="220"/>
      <c r="L32" s="220"/>
      <c r="M32" s="220"/>
      <c r="N32" s="221"/>
      <c r="O32" s="318" t="str">
        <f>IF(VLOOKUP($AY$2,Data,42,FALSE)=0,"-",VLOOKUP($AY$2,Data,42,FALSE))</f>
        <v>-</v>
      </c>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20"/>
    </row>
    <row r="33" spans="2:48" ht="18.600000000000001" customHeight="1">
      <c r="B33" s="173" t="s">
        <v>2</v>
      </c>
      <c r="C33" s="211"/>
      <c r="D33" s="211"/>
      <c r="E33" s="211"/>
      <c r="F33" s="211"/>
      <c r="G33" s="211"/>
      <c r="H33" s="211"/>
      <c r="I33" s="211"/>
      <c r="J33" s="211"/>
      <c r="K33" s="211"/>
      <c r="L33" s="211"/>
      <c r="M33" s="211"/>
      <c r="N33" s="212"/>
      <c r="O33" s="179" t="s">
        <v>46</v>
      </c>
      <c r="P33" s="180"/>
      <c r="Q33" s="180"/>
      <c r="R33" s="180"/>
      <c r="S33" s="180"/>
      <c r="T33" s="180"/>
      <c r="U33" s="180"/>
      <c r="V33" s="181"/>
      <c r="W33" s="327">
        <f>VLOOKUP($AY$2,Data,43,FALSE)</f>
        <v>0</v>
      </c>
      <c r="X33" s="328"/>
      <c r="Y33" s="328"/>
      <c r="Z33" s="328"/>
      <c r="AA33" s="328"/>
      <c r="AB33" s="328"/>
      <c r="AC33" s="328"/>
      <c r="AD33" s="328"/>
      <c r="AE33" s="329"/>
      <c r="AF33" s="182" t="s">
        <v>47</v>
      </c>
      <c r="AG33" s="180"/>
      <c r="AH33" s="180"/>
      <c r="AI33" s="180"/>
      <c r="AJ33" s="180"/>
      <c r="AK33" s="180"/>
      <c r="AL33" s="180"/>
      <c r="AM33" s="181"/>
      <c r="AN33" s="327">
        <f>VLOOKUP($AY$2,Data,44,FALSE)</f>
        <v>0</v>
      </c>
      <c r="AO33" s="328"/>
      <c r="AP33" s="328"/>
      <c r="AQ33" s="328"/>
      <c r="AR33" s="328"/>
      <c r="AS33" s="328"/>
      <c r="AT33" s="328"/>
      <c r="AU33" s="328"/>
      <c r="AV33" s="330"/>
    </row>
    <row r="34" spans="2:48" ht="18.600000000000001" customHeight="1">
      <c r="B34" s="213"/>
      <c r="C34" s="214"/>
      <c r="D34" s="214"/>
      <c r="E34" s="214"/>
      <c r="F34" s="214"/>
      <c r="G34" s="214"/>
      <c r="H34" s="214"/>
      <c r="I34" s="214"/>
      <c r="J34" s="214"/>
      <c r="K34" s="214"/>
      <c r="L34" s="214"/>
      <c r="M34" s="214"/>
      <c r="N34" s="215"/>
      <c r="O34" s="183" t="s">
        <v>0</v>
      </c>
      <c r="P34" s="184"/>
      <c r="Q34" s="184"/>
      <c r="R34" s="184"/>
      <c r="S34" s="184"/>
      <c r="T34" s="184"/>
      <c r="U34" s="184"/>
      <c r="V34" s="185"/>
      <c r="W34" s="321">
        <f>VLOOKUP($AY$2,Data,45,FALSE)</f>
        <v>0</v>
      </c>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3"/>
    </row>
    <row r="35" spans="2:48" ht="18.600000000000001" customHeight="1">
      <c r="B35" s="173" t="s">
        <v>3</v>
      </c>
      <c r="C35" s="174"/>
      <c r="D35" s="174"/>
      <c r="E35" s="174"/>
      <c r="F35" s="174"/>
      <c r="G35" s="174"/>
      <c r="H35" s="174"/>
      <c r="I35" s="174"/>
      <c r="J35" s="174"/>
      <c r="K35" s="174"/>
      <c r="L35" s="174"/>
      <c r="M35" s="174"/>
      <c r="N35" s="175"/>
      <c r="O35" s="179" t="s">
        <v>46</v>
      </c>
      <c r="P35" s="180"/>
      <c r="Q35" s="180"/>
      <c r="R35" s="180"/>
      <c r="S35" s="180"/>
      <c r="T35" s="180"/>
      <c r="U35" s="180"/>
      <c r="V35" s="181"/>
      <c r="W35" s="327" t="str">
        <f>VLOOKUP($AY$2,Data,46,FALSE)</f>
        <v>-</v>
      </c>
      <c r="X35" s="328"/>
      <c r="Y35" s="328"/>
      <c r="Z35" s="328"/>
      <c r="AA35" s="328"/>
      <c r="AB35" s="328"/>
      <c r="AC35" s="328"/>
      <c r="AD35" s="328"/>
      <c r="AE35" s="329"/>
      <c r="AF35" s="182" t="s">
        <v>47</v>
      </c>
      <c r="AG35" s="180"/>
      <c r="AH35" s="180"/>
      <c r="AI35" s="180"/>
      <c r="AJ35" s="180"/>
      <c r="AK35" s="180"/>
      <c r="AL35" s="180"/>
      <c r="AM35" s="181"/>
      <c r="AN35" s="327" t="str">
        <f>VLOOKUP($AY$2,Data,47,FALSE)</f>
        <v>（選択して下さい）</v>
      </c>
      <c r="AO35" s="328"/>
      <c r="AP35" s="328"/>
      <c r="AQ35" s="328"/>
      <c r="AR35" s="328"/>
      <c r="AS35" s="328"/>
      <c r="AT35" s="328"/>
      <c r="AU35" s="328"/>
      <c r="AV35" s="330"/>
    </row>
    <row r="36" spans="2:48" ht="18.600000000000001" customHeight="1">
      <c r="B36" s="176"/>
      <c r="C36" s="177"/>
      <c r="D36" s="177"/>
      <c r="E36" s="177"/>
      <c r="F36" s="177"/>
      <c r="G36" s="177"/>
      <c r="H36" s="177"/>
      <c r="I36" s="177"/>
      <c r="J36" s="177"/>
      <c r="K36" s="177"/>
      <c r="L36" s="177"/>
      <c r="M36" s="177"/>
      <c r="N36" s="178"/>
      <c r="O36" s="183" t="s">
        <v>0</v>
      </c>
      <c r="P36" s="184"/>
      <c r="Q36" s="184"/>
      <c r="R36" s="184"/>
      <c r="S36" s="184"/>
      <c r="T36" s="184"/>
      <c r="U36" s="184"/>
      <c r="V36" s="185"/>
      <c r="W36" s="321">
        <f>VLOOKUP($AY$2,Data,48,FALSE)</f>
        <v>0</v>
      </c>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3"/>
    </row>
    <row r="37" spans="2:48" ht="18.600000000000001" customHeight="1">
      <c r="B37" s="189" t="s">
        <v>1</v>
      </c>
      <c r="C37" s="174"/>
      <c r="D37" s="174"/>
      <c r="E37" s="174"/>
      <c r="F37" s="174"/>
      <c r="G37" s="174"/>
      <c r="H37" s="174"/>
      <c r="I37" s="174"/>
      <c r="J37" s="174"/>
      <c r="K37" s="174"/>
      <c r="L37" s="174"/>
      <c r="M37" s="174"/>
      <c r="N37" s="175"/>
      <c r="O37" s="324">
        <f>VLOOKUP($AY$2,Data,49,FALSE)</f>
        <v>0</v>
      </c>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6"/>
    </row>
    <row r="38" spans="2:48" ht="18.600000000000001" customHeight="1">
      <c r="B38" s="190"/>
      <c r="C38" s="191"/>
      <c r="D38" s="191"/>
      <c r="E38" s="191"/>
      <c r="F38" s="191"/>
      <c r="G38" s="191"/>
      <c r="H38" s="191"/>
      <c r="I38" s="191"/>
      <c r="J38" s="191"/>
      <c r="K38" s="191"/>
      <c r="L38" s="191"/>
      <c r="M38" s="191"/>
      <c r="N38" s="192"/>
      <c r="O38" s="196"/>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8"/>
    </row>
    <row r="39" spans="2:48" ht="18.600000000000001" customHeight="1">
      <c r="B39" s="190"/>
      <c r="C39" s="191"/>
      <c r="D39" s="191"/>
      <c r="E39" s="191"/>
      <c r="F39" s="191"/>
      <c r="G39" s="191"/>
      <c r="H39" s="191"/>
      <c r="I39" s="191"/>
      <c r="J39" s="191"/>
      <c r="K39" s="191"/>
      <c r="L39" s="191"/>
      <c r="M39" s="191"/>
      <c r="N39" s="192"/>
      <c r="O39" s="199"/>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1"/>
    </row>
    <row r="40" spans="2:48" ht="18.600000000000001" customHeight="1">
      <c r="B40" s="190"/>
      <c r="C40" s="191"/>
      <c r="D40" s="191"/>
      <c r="E40" s="191"/>
      <c r="F40" s="191"/>
      <c r="G40" s="191"/>
      <c r="H40" s="191"/>
      <c r="I40" s="191"/>
      <c r="J40" s="191"/>
      <c r="K40" s="191"/>
      <c r="L40" s="191"/>
      <c r="M40" s="191"/>
      <c r="N40" s="192"/>
      <c r="O40" s="199"/>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1"/>
    </row>
    <row r="41" spans="2:48" ht="18.600000000000001" customHeight="1">
      <c r="B41" s="190"/>
      <c r="C41" s="191"/>
      <c r="D41" s="191"/>
      <c r="E41" s="191"/>
      <c r="F41" s="191"/>
      <c r="G41" s="191"/>
      <c r="H41" s="191"/>
      <c r="I41" s="191"/>
      <c r="J41" s="191"/>
      <c r="K41" s="191"/>
      <c r="L41" s="191"/>
      <c r="M41" s="191"/>
      <c r="N41" s="192"/>
      <c r="O41" s="168"/>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70"/>
    </row>
    <row r="42" spans="2:48" ht="18.600000000000001" customHeight="1">
      <c r="B42" s="171" t="s">
        <v>20</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row>
    <row r="43" spans="2:48" ht="18.600000000000001" customHeight="1">
      <c r="B43" s="172" t="s">
        <v>71</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row>
  </sheetData>
  <mergeCells count="154">
    <mergeCell ref="AS25:AV25"/>
    <mergeCell ref="AB30:AE30"/>
    <mergeCell ref="B6:N6"/>
    <mergeCell ref="O16:R16"/>
    <mergeCell ref="O17:R17"/>
    <mergeCell ref="AB18:AE18"/>
    <mergeCell ref="AS16:AV16"/>
    <mergeCell ref="B21:G23"/>
    <mergeCell ref="O23:R23"/>
    <mergeCell ref="S23:AA23"/>
    <mergeCell ref="O26:R26"/>
    <mergeCell ref="S26:AA26"/>
    <mergeCell ref="AB21:AE21"/>
    <mergeCell ref="AB22:AE22"/>
    <mergeCell ref="H23:N23"/>
    <mergeCell ref="H26:N26"/>
    <mergeCell ref="S24:AA24"/>
    <mergeCell ref="H24:N24"/>
    <mergeCell ref="O22:R22"/>
    <mergeCell ref="O6:AV6"/>
    <mergeCell ref="AK17:AQ17"/>
    <mergeCell ref="S25:AA25"/>
    <mergeCell ref="AF22:AI22"/>
    <mergeCell ref="AB24:AE24"/>
    <mergeCell ref="O18:R18"/>
    <mergeCell ref="AB20:AE20"/>
    <mergeCell ref="H25:N25"/>
    <mergeCell ref="B27:N27"/>
    <mergeCell ref="B24:G26"/>
    <mergeCell ref="B43:AV43"/>
    <mergeCell ref="W34:AV34"/>
    <mergeCell ref="B33:N34"/>
    <mergeCell ref="B42:AV42"/>
    <mergeCell ref="B35:N36"/>
    <mergeCell ref="O37:AV37"/>
    <mergeCell ref="O39:AV39"/>
    <mergeCell ref="O36:V36"/>
    <mergeCell ref="B30:N30"/>
    <mergeCell ref="B31:N31"/>
    <mergeCell ref="O30:R30"/>
    <mergeCell ref="O31:AV31"/>
    <mergeCell ref="AF33:AM33"/>
    <mergeCell ref="S30:AA30"/>
    <mergeCell ref="AJ30:AR30"/>
    <mergeCell ref="O38:AV38"/>
    <mergeCell ref="O34:V34"/>
    <mergeCell ref="B32:N32"/>
    <mergeCell ref="AS30:AV30"/>
    <mergeCell ref="AF30:AI30"/>
    <mergeCell ref="AS28:AV28"/>
    <mergeCell ref="B28:N28"/>
    <mergeCell ref="B29:N29"/>
    <mergeCell ref="AJ25:AR25"/>
    <mergeCell ref="AJ20:AR20"/>
    <mergeCell ref="AJ21:AR21"/>
    <mergeCell ref="AS22:AV22"/>
    <mergeCell ref="AS21:AV21"/>
    <mergeCell ref="AF20:AI20"/>
    <mergeCell ref="AF21:AI21"/>
    <mergeCell ref="AJ28:AR28"/>
    <mergeCell ref="AS20:AV20"/>
    <mergeCell ref="AS23:AV23"/>
    <mergeCell ref="AS29:AV29"/>
    <mergeCell ref="AF28:AI28"/>
    <mergeCell ref="AB26:AE26"/>
    <mergeCell ref="AF26:AI26"/>
    <mergeCell ref="S22:AA22"/>
    <mergeCell ref="S29:AA29"/>
    <mergeCell ref="AS26:AV26"/>
    <mergeCell ref="AS24:AV24"/>
    <mergeCell ref="AJ27:AR27"/>
    <mergeCell ref="AJ23:AR23"/>
    <mergeCell ref="AJ24:AR24"/>
    <mergeCell ref="AN35:AV35"/>
    <mergeCell ref="W36:AV36"/>
    <mergeCell ref="AF35:AM35"/>
    <mergeCell ref="W33:AE33"/>
    <mergeCell ref="AN33:AV33"/>
    <mergeCell ref="W35:AE35"/>
    <mergeCell ref="O32:AV32"/>
    <mergeCell ref="O33:V33"/>
    <mergeCell ref="O35:V35"/>
    <mergeCell ref="AF29:AI29"/>
    <mergeCell ref="AB27:AE27"/>
    <mergeCell ref="AB28:AE28"/>
    <mergeCell ref="AB29:AE29"/>
    <mergeCell ref="S27:AA27"/>
    <mergeCell ref="AJ29:AR29"/>
    <mergeCell ref="B15:G20"/>
    <mergeCell ref="O19:R19"/>
    <mergeCell ref="H18:N18"/>
    <mergeCell ref="AB19:AE19"/>
    <mergeCell ref="AJ19:AR19"/>
    <mergeCell ref="AF18:AI18"/>
    <mergeCell ref="AF19:AI19"/>
    <mergeCell ref="AJ18:AR18"/>
    <mergeCell ref="O28:R28"/>
    <mergeCell ref="O29:R29"/>
    <mergeCell ref="O20:R20"/>
    <mergeCell ref="O21:R21"/>
    <mergeCell ref="AB23:AE23"/>
    <mergeCell ref="S28:AA28"/>
    <mergeCell ref="AJ22:AR22"/>
    <mergeCell ref="H22:N22"/>
    <mergeCell ref="AF23:AI23"/>
    <mergeCell ref="AF24:AI24"/>
    <mergeCell ref="B13:N14"/>
    <mergeCell ref="O13:AV14"/>
    <mergeCell ref="AB15:AE15"/>
    <mergeCell ref="H15:N15"/>
    <mergeCell ref="H16:N16"/>
    <mergeCell ref="AB17:AE17"/>
    <mergeCell ref="O27:R27"/>
    <mergeCell ref="AB25:AE25"/>
    <mergeCell ref="S15:AA15"/>
    <mergeCell ref="O15:R15"/>
    <mergeCell ref="T17:Z17"/>
    <mergeCell ref="AS15:AV15"/>
    <mergeCell ref="AF15:AI15"/>
    <mergeCell ref="AF16:AI16"/>
    <mergeCell ref="AF17:AI17"/>
    <mergeCell ref="AB16:AE16"/>
    <mergeCell ref="O25:R25"/>
    <mergeCell ref="AS17:AV17"/>
    <mergeCell ref="AJ26:AR26"/>
    <mergeCell ref="AS19:AV19"/>
    <mergeCell ref="AS18:AV18"/>
    <mergeCell ref="AF25:AI25"/>
    <mergeCell ref="AF27:AI27"/>
    <mergeCell ref="O24:R24"/>
    <mergeCell ref="B4:N5"/>
    <mergeCell ref="AJ15:AR15"/>
    <mergeCell ref="B2:AV2"/>
    <mergeCell ref="O41:AV41"/>
    <mergeCell ref="B37:N41"/>
    <mergeCell ref="B11:N12"/>
    <mergeCell ref="O11:AV12"/>
    <mergeCell ref="O40:AV40"/>
    <mergeCell ref="S20:AA20"/>
    <mergeCell ref="S21:AA21"/>
    <mergeCell ref="AJ16:AR16"/>
    <mergeCell ref="H19:N19"/>
    <mergeCell ref="O4:AV5"/>
    <mergeCell ref="H20:N20"/>
    <mergeCell ref="H21:N21"/>
    <mergeCell ref="S16:AA16"/>
    <mergeCell ref="S18:AA18"/>
    <mergeCell ref="S19:AA19"/>
    <mergeCell ref="H17:N17"/>
    <mergeCell ref="B7:N8"/>
    <mergeCell ref="O7:AV8"/>
    <mergeCell ref="AS27:AV27"/>
    <mergeCell ref="B9:N10"/>
    <mergeCell ref="O9:AV10"/>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282" t="s">
        <v>40</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X2" s="13" t="s">
        <v>65</v>
      </c>
      <c r="AY2" s="14">
        <v>17</v>
      </c>
    </row>
    <row r="3" spans="2:51" ht="9.75" customHeight="1">
      <c r="AS3" s="3"/>
      <c r="AT3" s="3"/>
      <c r="AU3" s="3"/>
      <c r="AV3" s="2"/>
    </row>
    <row r="4" spans="2:51" ht="15.75" customHeight="1">
      <c r="B4" s="284" t="s">
        <v>137</v>
      </c>
      <c r="C4" s="285"/>
      <c r="D4" s="285"/>
      <c r="E4" s="285"/>
      <c r="F4" s="285"/>
      <c r="G4" s="285"/>
      <c r="H4" s="285"/>
      <c r="I4" s="285"/>
      <c r="J4" s="285"/>
      <c r="K4" s="285"/>
      <c r="L4" s="285"/>
      <c r="M4" s="285"/>
      <c r="N4" s="286"/>
      <c r="O4" s="284">
        <f>VLOOKUP($AY$2,Data,3,FALSE)</f>
        <v>0</v>
      </c>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6"/>
    </row>
    <row r="5" spans="2:51" ht="15.75" customHeight="1">
      <c r="B5" s="287"/>
      <c r="C5" s="288"/>
      <c r="D5" s="288"/>
      <c r="E5" s="288"/>
      <c r="F5" s="288"/>
      <c r="G5" s="288"/>
      <c r="H5" s="288"/>
      <c r="I5" s="288"/>
      <c r="J5" s="288"/>
      <c r="K5" s="288"/>
      <c r="L5" s="288"/>
      <c r="M5" s="288"/>
      <c r="N5" s="289"/>
      <c r="O5" s="287"/>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9"/>
    </row>
    <row r="6" spans="2:51" ht="23.25" customHeight="1">
      <c r="B6" s="296" t="s">
        <v>29</v>
      </c>
      <c r="C6" s="297"/>
      <c r="D6" s="297"/>
      <c r="E6" s="297"/>
      <c r="F6" s="297"/>
      <c r="G6" s="297"/>
      <c r="H6" s="297"/>
      <c r="I6" s="297"/>
      <c r="J6" s="297"/>
      <c r="K6" s="297"/>
      <c r="L6" s="297"/>
      <c r="M6" s="297"/>
      <c r="N6" s="298"/>
      <c r="O6" s="315">
        <f>VLOOKUP($AY$2,Data,4,FALSE)</f>
        <v>0</v>
      </c>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7"/>
    </row>
    <row r="7" spans="2:51" ht="18.600000000000001" customHeight="1">
      <c r="B7" s="173" t="s">
        <v>41</v>
      </c>
      <c r="C7" s="174"/>
      <c r="D7" s="174"/>
      <c r="E7" s="174"/>
      <c r="F7" s="174"/>
      <c r="G7" s="174"/>
      <c r="H7" s="174"/>
      <c r="I7" s="174"/>
      <c r="J7" s="174"/>
      <c r="K7" s="174"/>
      <c r="L7" s="174"/>
      <c r="M7" s="174"/>
      <c r="N7" s="175"/>
      <c r="O7" s="284" t="str">
        <f>VLOOKUP($AY$2,Data,5,FALSE)&amp;VLOOKUP($AY$2,Data,6,FALSE)</f>
        <v/>
      </c>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6"/>
    </row>
    <row r="8" spans="2:51" ht="18.600000000000001" customHeight="1">
      <c r="B8" s="176"/>
      <c r="C8" s="177"/>
      <c r="D8" s="177"/>
      <c r="E8" s="177"/>
      <c r="F8" s="177"/>
      <c r="G8" s="177"/>
      <c r="H8" s="177"/>
      <c r="I8" s="177"/>
      <c r="J8" s="177"/>
      <c r="K8" s="177"/>
      <c r="L8" s="177"/>
      <c r="M8" s="177"/>
      <c r="N8" s="178"/>
      <c r="O8" s="287"/>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9"/>
    </row>
    <row r="9" spans="2:51" ht="17.25" customHeight="1">
      <c r="B9" s="173" t="s">
        <v>30</v>
      </c>
      <c r="C9" s="174"/>
      <c r="D9" s="174"/>
      <c r="E9" s="174"/>
      <c r="F9" s="174"/>
      <c r="G9" s="174"/>
      <c r="H9" s="174"/>
      <c r="I9" s="174"/>
      <c r="J9" s="174"/>
      <c r="K9" s="174"/>
      <c r="L9" s="174"/>
      <c r="M9" s="174"/>
      <c r="N9" s="175"/>
      <c r="O9" s="284">
        <f>VLOOKUP($AY$2,Data,7,FALSE)</f>
        <v>0</v>
      </c>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6"/>
    </row>
    <row r="10" spans="2:51" ht="17.25" customHeight="1">
      <c r="B10" s="176"/>
      <c r="C10" s="177"/>
      <c r="D10" s="177"/>
      <c r="E10" s="177"/>
      <c r="F10" s="177"/>
      <c r="G10" s="177"/>
      <c r="H10" s="177"/>
      <c r="I10" s="177"/>
      <c r="J10" s="177"/>
      <c r="K10" s="177"/>
      <c r="L10" s="177"/>
      <c r="M10" s="177"/>
      <c r="N10" s="178"/>
      <c r="O10" s="287"/>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9"/>
    </row>
    <row r="11" spans="2:51" ht="15.75" customHeight="1">
      <c r="B11" s="189" t="s">
        <v>138</v>
      </c>
      <c r="C11" s="174"/>
      <c r="D11" s="174"/>
      <c r="E11" s="174"/>
      <c r="F11" s="174"/>
      <c r="G11" s="174"/>
      <c r="H11" s="174"/>
      <c r="I11" s="174"/>
      <c r="J11" s="174"/>
      <c r="K11" s="174"/>
      <c r="L11" s="174"/>
      <c r="M11" s="174"/>
      <c r="N11" s="175"/>
      <c r="O11" s="331">
        <f>VLOOKUP($AY$2,Data,8,FALSE)</f>
        <v>0</v>
      </c>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3"/>
    </row>
    <row r="12" spans="2:51" ht="15.75" customHeight="1">
      <c r="B12" s="176"/>
      <c r="C12" s="177"/>
      <c r="D12" s="177"/>
      <c r="E12" s="177"/>
      <c r="F12" s="177"/>
      <c r="G12" s="177"/>
      <c r="H12" s="177"/>
      <c r="I12" s="177"/>
      <c r="J12" s="177"/>
      <c r="K12" s="177"/>
      <c r="L12" s="177"/>
      <c r="M12" s="177"/>
      <c r="N12" s="178"/>
      <c r="O12" s="334"/>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6"/>
    </row>
    <row r="13" spans="2:51" ht="18.600000000000001" customHeight="1">
      <c r="B13" s="308" t="s">
        <v>141</v>
      </c>
      <c r="C13" s="309"/>
      <c r="D13" s="309"/>
      <c r="E13" s="309"/>
      <c r="F13" s="309"/>
      <c r="G13" s="309"/>
      <c r="H13" s="309"/>
      <c r="I13" s="309"/>
      <c r="J13" s="309"/>
      <c r="K13" s="309"/>
      <c r="L13" s="309"/>
      <c r="M13" s="309"/>
      <c r="N13" s="310"/>
      <c r="O13" s="268">
        <f>VLOOKUP($AY$2,Data,2,FALSE)</f>
        <v>0</v>
      </c>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70"/>
    </row>
    <row r="14" spans="2:51" ht="18.600000000000001" customHeight="1">
      <c r="B14" s="311"/>
      <c r="C14" s="312"/>
      <c r="D14" s="312"/>
      <c r="E14" s="312"/>
      <c r="F14" s="312"/>
      <c r="G14" s="312"/>
      <c r="H14" s="312"/>
      <c r="I14" s="312"/>
      <c r="J14" s="312"/>
      <c r="K14" s="312"/>
      <c r="L14" s="312"/>
      <c r="M14" s="312"/>
      <c r="N14" s="313"/>
      <c r="O14" s="271"/>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3"/>
    </row>
    <row r="15" spans="2:51" ht="24.75" customHeight="1">
      <c r="B15" s="173" t="s">
        <v>9</v>
      </c>
      <c r="C15" s="174"/>
      <c r="D15" s="174"/>
      <c r="E15" s="174"/>
      <c r="F15" s="174"/>
      <c r="G15" s="304"/>
      <c r="H15" s="253" t="s">
        <v>4</v>
      </c>
      <c r="I15" s="254"/>
      <c r="J15" s="254"/>
      <c r="K15" s="254"/>
      <c r="L15" s="254"/>
      <c r="M15" s="254"/>
      <c r="N15" s="255"/>
      <c r="O15" s="205" t="s">
        <v>12</v>
      </c>
      <c r="P15" s="206"/>
      <c r="Q15" s="206"/>
      <c r="R15" s="206"/>
      <c r="S15" s="274" t="str">
        <f>IF(VLOOKUP($AY$2,Data,10,FALSE)=0,"-",VLOOKUP($AY$2,Data,10,FALSE))</f>
        <v>-</v>
      </c>
      <c r="T15" s="274"/>
      <c r="U15" s="274"/>
      <c r="V15" s="274"/>
      <c r="W15" s="274"/>
      <c r="X15" s="274"/>
      <c r="Y15" s="274"/>
      <c r="Z15" s="274"/>
      <c r="AA15" s="274"/>
      <c r="AB15" s="274"/>
      <c r="AC15" s="274"/>
      <c r="AD15" s="274"/>
      <c r="AE15" s="275"/>
      <c r="AF15" s="205" t="s">
        <v>13</v>
      </c>
      <c r="AG15" s="206"/>
      <c r="AH15" s="206"/>
      <c r="AI15" s="206"/>
      <c r="AJ15" s="274" t="str">
        <f>IF(VLOOKUP($AY$2,Data,9,FALSE)=0,"-",VLOOKUP($AY$2,Data,9,FALSE))</f>
        <v>-</v>
      </c>
      <c r="AK15" s="274"/>
      <c r="AL15" s="274"/>
      <c r="AM15" s="274"/>
      <c r="AN15" s="274"/>
      <c r="AO15" s="274"/>
      <c r="AP15" s="274"/>
      <c r="AQ15" s="274"/>
      <c r="AR15" s="274"/>
      <c r="AS15" s="274"/>
      <c r="AT15" s="274"/>
      <c r="AU15" s="274"/>
      <c r="AV15" s="275"/>
    </row>
    <row r="16" spans="2:51" ht="24.75" customHeight="1">
      <c r="B16" s="190"/>
      <c r="C16" s="191"/>
      <c r="D16" s="191"/>
      <c r="E16" s="191"/>
      <c r="F16" s="191"/>
      <c r="G16" s="305"/>
      <c r="H16" s="227" t="s">
        <v>5</v>
      </c>
      <c r="I16" s="228"/>
      <c r="J16" s="228"/>
      <c r="K16" s="228"/>
      <c r="L16" s="228"/>
      <c r="M16" s="228"/>
      <c r="N16" s="229"/>
      <c r="O16" s="230" t="s">
        <v>12</v>
      </c>
      <c r="P16" s="231"/>
      <c r="Q16" s="231"/>
      <c r="R16" s="231"/>
      <c r="S16" s="232" t="str">
        <f>IF(VLOOKUP($AY$2,Data,16,FALSE)=0,"-",VLOOKUP($AY$2,Data,16,FALSE))</f>
        <v>-</v>
      </c>
      <c r="T16" s="232"/>
      <c r="U16" s="232"/>
      <c r="V16" s="232"/>
      <c r="W16" s="232"/>
      <c r="X16" s="232"/>
      <c r="Y16" s="232"/>
      <c r="Z16" s="232"/>
      <c r="AA16" s="232"/>
      <c r="AB16" s="233" t="s">
        <v>51</v>
      </c>
      <c r="AC16" s="233"/>
      <c r="AD16" s="233"/>
      <c r="AE16" s="234"/>
      <c r="AF16" s="230" t="s">
        <v>13</v>
      </c>
      <c r="AG16" s="231"/>
      <c r="AH16" s="231"/>
      <c r="AI16" s="231"/>
      <c r="AJ16" s="232" t="str">
        <f>IF(VLOOKUP($AY$2,Data,11,FALSE)=0,"-",VLOOKUP($AY$2,Data,11,FALSE))</f>
        <v>（選択して下さい）</v>
      </c>
      <c r="AK16" s="232"/>
      <c r="AL16" s="232"/>
      <c r="AM16" s="232"/>
      <c r="AN16" s="232"/>
      <c r="AO16" s="232"/>
      <c r="AP16" s="232"/>
      <c r="AQ16" s="232"/>
      <c r="AR16" s="232"/>
      <c r="AS16" s="233" t="s">
        <v>52</v>
      </c>
      <c r="AT16" s="233"/>
      <c r="AU16" s="233"/>
      <c r="AV16" s="234"/>
    </row>
    <row r="17" spans="2:48" ht="24.75" customHeight="1">
      <c r="B17" s="190"/>
      <c r="C17" s="191"/>
      <c r="D17" s="191"/>
      <c r="E17" s="191"/>
      <c r="F17" s="191"/>
      <c r="G17" s="305"/>
      <c r="H17" s="299" t="s">
        <v>19</v>
      </c>
      <c r="I17" s="300"/>
      <c r="J17" s="300"/>
      <c r="K17" s="300"/>
      <c r="L17" s="300"/>
      <c r="M17" s="300"/>
      <c r="N17" s="301"/>
      <c r="O17" s="262" t="s">
        <v>12</v>
      </c>
      <c r="P17" s="263"/>
      <c r="Q17" s="263"/>
      <c r="R17" s="263"/>
      <c r="S17" s="15" t="s">
        <v>67</v>
      </c>
      <c r="T17" s="314" t="str">
        <f>IF(VLOOKUP($AY$2,Data,17,FALSE)=0,"-",VLOOKUP($AY$2,Data,17,FALSE))</f>
        <v>-</v>
      </c>
      <c r="U17" s="314"/>
      <c r="V17" s="314"/>
      <c r="W17" s="314"/>
      <c r="X17" s="314"/>
      <c r="Y17" s="314"/>
      <c r="Z17" s="314"/>
      <c r="AA17" s="15" t="s">
        <v>68</v>
      </c>
      <c r="AB17" s="233" t="s">
        <v>51</v>
      </c>
      <c r="AC17" s="233"/>
      <c r="AD17" s="233"/>
      <c r="AE17" s="234"/>
      <c r="AF17" s="262" t="s">
        <v>13</v>
      </c>
      <c r="AG17" s="263"/>
      <c r="AH17" s="263"/>
      <c r="AI17" s="263"/>
      <c r="AJ17" s="15" t="s">
        <v>69</v>
      </c>
      <c r="AK17" s="314" t="str">
        <f>IF(VLOOKUP($AY$2,Data,12,FALSE)=0,"-",VLOOKUP($AY$2,Data,12,FALSE))</f>
        <v>-</v>
      </c>
      <c r="AL17" s="314"/>
      <c r="AM17" s="314"/>
      <c r="AN17" s="314"/>
      <c r="AO17" s="314"/>
      <c r="AP17" s="314"/>
      <c r="AQ17" s="314"/>
      <c r="AR17" s="15" t="s">
        <v>70</v>
      </c>
      <c r="AS17" s="233" t="s">
        <v>52</v>
      </c>
      <c r="AT17" s="233"/>
      <c r="AU17" s="233"/>
      <c r="AV17" s="234"/>
    </row>
    <row r="18" spans="2:48" ht="24.75" customHeight="1">
      <c r="B18" s="190"/>
      <c r="C18" s="191"/>
      <c r="D18" s="191"/>
      <c r="E18" s="191"/>
      <c r="F18" s="191"/>
      <c r="G18" s="305"/>
      <c r="H18" s="265" t="s">
        <v>6</v>
      </c>
      <c r="I18" s="266"/>
      <c r="J18" s="266"/>
      <c r="K18" s="266"/>
      <c r="L18" s="266"/>
      <c r="M18" s="266"/>
      <c r="N18" s="267"/>
      <c r="O18" s="262" t="s">
        <v>12</v>
      </c>
      <c r="P18" s="263"/>
      <c r="Q18" s="263"/>
      <c r="R18" s="263"/>
      <c r="S18" s="314" t="str">
        <f>IF(VLOOKUP($AY$2,Data,18,FALSE)=0,"-",VLOOKUP($AY$2,Data,18,FALSE))</f>
        <v>-</v>
      </c>
      <c r="T18" s="314"/>
      <c r="U18" s="314"/>
      <c r="V18" s="314"/>
      <c r="W18" s="314"/>
      <c r="X18" s="314"/>
      <c r="Y18" s="314"/>
      <c r="Z18" s="314"/>
      <c r="AA18" s="314"/>
      <c r="AB18" s="260"/>
      <c r="AC18" s="260"/>
      <c r="AD18" s="260"/>
      <c r="AE18" s="261"/>
      <c r="AF18" s="262" t="s">
        <v>13</v>
      </c>
      <c r="AG18" s="263"/>
      <c r="AH18" s="263"/>
      <c r="AI18" s="263"/>
      <c r="AJ18" s="314" t="str">
        <f>IF(VLOOKUP($AY$2,Data,13,FALSE)=0,"-",VLOOKUP($AY$2,Data,13,FALSE))</f>
        <v>（選択して下さい）</v>
      </c>
      <c r="AK18" s="314"/>
      <c r="AL18" s="314"/>
      <c r="AM18" s="314"/>
      <c r="AN18" s="314"/>
      <c r="AO18" s="314"/>
      <c r="AP18" s="314"/>
      <c r="AQ18" s="314"/>
      <c r="AR18" s="314"/>
      <c r="AS18" s="260"/>
      <c r="AT18" s="260"/>
      <c r="AU18" s="260"/>
      <c r="AV18" s="261"/>
    </row>
    <row r="19" spans="2:48" ht="24.75" customHeight="1">
      <c r="B19" s="190"/>
      <c r="C19" s="191"/>
      <c r="D19" s="191"/>
      <c r="E19" s="191"/>
      <c r="F19" s="191"/>
      <c r="G19" s="305"/>
      <c r="H19" s="265" t="s">
        <v>139</v>
      </c>
      <c r="I19" s="266"/>
      <c r="J19" s="266"/>
      <c r="K19" s="266"/>
      <c r="L19" s="266"/>
      <c r="M19" s="266"/>
      <c r="N19" s="267"/>
      <c r="O19" s="262" t="s">
        <v>12</v>
      </c>
      <c r="P19" s="263"/>
      <c r="Q19" s="263"/>
      <c r="R19" s="263"/>
      <c r="S19" s="314" t="str">
        <f>IF(VLOOKUP($AY$2,Data,19,FALSE)=0,"-",VLOOKUP($AY$2,Data,19,FALSE))</f>
        <v>-</v>
      </c>
      <c r="T19" s="314"/>
      <c r="U19" s="314"/>
      <c r="V19" s="314"/>
      <c r="W19" s="314"/>
      <c r="X19" s="314"/>
      <c r="Y19" s="314"/>
      <c r="Z19" s="314"/>
      <c r="AA19" s="314"/>
      <c r="AB19" s="250" t="s">
        <v>53</v>
      </c>
      <c r="AC19" s="250"/>
      <c r="AD19" s="250"/>
      <c r="AE19" s="251"/>
      <c r="AF19" s="262" t="s">
        <v>13</v>
      </c>
      <c r="AG19" s="263"/>
      <c r="AH19" s="263"/>
      <c r="AI19" s="263"/>
      <c r="AJ19" s="314" t="str">
        <f>IF(VLOOKUP($AY$2,Data,14,FALSE)=0,"-",VLOOKUP($AY$2,Data,14,FALSE))</f>
        <v>-</v>
      </c>
      <c r="AK19" s="314"/>
      <c r="AL19" s="314"/>
      <c r="AM19" s="314"/>
      <c r="AN19" s="314"/>
      <c r="AO19" s="314"/>
      <c r="AP19" s="314"/>
      <c r="AQ19" s="314"/>
      <c r="AR19" s="314"/>
      <c r="AS19" s="250" t="s">
        <v>54</v>
      </c>
      <c r="AT19" s="250"/>
      <c r="AU19" s="250"/>
      <c r="AV19" s="251"/>
    </row>
    <row r="20" spans="2:48" ht="24.75" customHeight="1">
      <c r="B20" s="176"/>
      <c r="C20" s="177"/>
      <c r="D20" s="177"/>
      <c r="E20" s="177"/>
      <c r="F20" s="177"/>
      <c r="G20" s="306"/>
      <c r="H20" s="239" t="s">
        <v>140</v>
      </c>
      <c r="I20" s="240"/>
      <c r="J20" s="240"/>
      <c r="K20" s="240"/>
      <c r="L20" s="240"/>
      <c r="M20" s="240"/>
      <c r="N20" s="241"/>
      <c r="O20" s="235" t="s">
        <v>12</v>
      </c>
      <c r="P20" s="236"/>
      <c r="Q20" s="236"/>
      <c r="R20" s="236"/>
      <c r="S20" s="247" t="str">
        <f>IF(VLOOKUP($AY$2,Data,20,FALSE)=0,"-",VLOOKUP($AY$2,Data,20,FALSE))</f>
        <v>-</v>
      </c>
      <c r="T20" s="247"/>
      <c r="U20" s="247"/>
      <c r="V20" s="247"/>
      <c r="W20" s="247"/>
      <c r="X20" s="247"/>
      <c r="Y20" s="247"/>
      <c r="Z20" s="247"/>
      <c r="AA20" s="247"/>
      <c r="AB20" s="248" t="s">
        <v>53</v>
      </c>
      <c r="AC20" s="248"/>
      <c r="AD20" s="248"/>
      <c r="AE20" s="249"/>
      <c r="AF20" s="235" t="s">
        <v>13</v>
      </c>
      <c r="AG20" s="236"/>
      <c r="AH20" s="236"/>
      <c r="AI20" s="236"/>
      <c r="AJ20" s="247" t="str">
        <f>IF(VLOOKUP($AY$2,Data,15,FALSE)=0,"-",VLOOKUP($AY$2,Data,15,FALSE))</f>
        <v>-</v>
      </c>
      <c r="AK20" s="247"/>
      <c r="AL20" s="247"/>
      <c r="AM20" s="247"/>
      <c r="AN20" s="247"/>
      <c r="AO20" s="247"/>
      <c r="AP20" s="247"/>
      <c r="AQ20" s="247"/>
      <c r="AR20" s="247"/>
      <c r="AS20" s="248" t="s">
        <v>54</v>
      </c>
      <c r="AT20" s="248"/>
      <c r="AU20" s="248"/>
      <c r="AV20" s="249"/>
    </row>
    <row r="21" spans="2:48" ht="24.75" customHeight="1">
      <c r="B21" s="173" t="s">
        <v>10</v>
      </c>
      <c r="C21" s="242"/>
      <c r="D21" s="242"/>
      <c r="E21" s="242"/>
      <c r="F21" s="242"/>
      <c r="G21" s="258"/>
      <c r="H21" s="253" t="s">
        <v>5</v>
      </c>
      <c r="I21" s="254"/>
      <c r="J21" s="254"/>
      <c r="K21" s="254"/>
      <c r="L21" s="254"/>
      <c r="M21" s="254"/>
      <c r="N21" s="255"/>
      <c r="O21" s="205" t="s">
        <v>12</v>
      </c>
      <c r="P21" s="206"/>
      <c r="Q21" s="206"/>
      <c r="R21" s="206"/>
      <c r="S21" s="257" t="str">
        <f>IF(VLOOKUP($AY$2,Data,24,FALSE)=0,"-",VLOOKUP($AY$2,Data,24,FALSE))</f>
        <v>-</v>
      </c>
      <c r="T21" s="257"/>
      <c r="U21" s="257"/>
      <c r="V21" s="257"/>
      <c r="W21" s="257"/>
      <c r="X21" s="257"/>
      <c r="Y21" s="257"/>
      <c r="Z21" s="257"/>
      <c r="AA21" s="257"/>
      <c r="AB21" s="237" t="s">
        <v>51</v>
      </c>
      <c r="AC21" s="237"/>
      <c r="AD21" s="237"/>
      <c r="AE21" s="238"/>
      <c r="AF21" s="205" t="s">
        <v>13</v>
      </c>
      <c r="AG21" s="206"/>
      <c r="AH21" s="206"/>
      <c r="AI21" s="206"/>
      <c r="AJ21" s="257" t="str">
        <f>IF(VLOOKUP($AY$2,Data,21,FALSE)=0,"-",VLOOKUP($AY$2,Data,21,FALSE))</f>
        <v>-</v>
      </c>
      <c r="AK21" s="257"/>
      <c r="AL21" s="257"/>
      <c r="AM21" s="257"/>
      <c r="AN21" s="257"/>
      <c r="AO21" s="257"/>
      <c r="AP21" s="257"/>
      <c r="AQ21" s="257"/>
      <c r="AR21" s="257"/>
      <c r="AS21" s="237" t="s">
        <v>52</v>
      </c>
      <c r="AT21" s="237"/>
      <c r="AU21" s="237"/>
      <c r="AV21" s="238"/>
    </row>
    <row r="22" spans="2:48" ht="24.75" customHeight="1">
      <c r="B22" s="243"/>
      <c r="C22" s="244"/>
      <c r="D22" s="244"/>
      <c r="E22" s="244"/>
      <c r="F22" s="244"/>
      <c r="G22" s="259"/>
      <c r="H22" s="227" t="s">
        <v>139</v>
      </c>
      <c r="I22" s="228"/>
      <c r="J22" s="228"/>
      <c r="K22" s="228"/>
      <c r="L22" s="228"/>
      <c r="M22" s="228"/>
      <c r="N22" s="229"/>
      <c r="O22" s="230" t="s">
        <v>12</v>
      </c>
      <c r="P22" s="231"/>
      <c r="Q22" s="231"/>
      <c r="R22" s="231"/>
      <c r="S22" s="232" t="str">
        <f>IF(VLOOKUP($AY$2,Data,25,FALSE)=0,"-",VLOOKUP($AY$2,Data,25,FALSE))</f>
        <v>-</v>
      </c>
      <c r="T22" s="232"/>
      <c r="U22" s="232"/>
      <c r="V22" s="232"/>
      <c r="W22" s="232"/>
      <c r="X22" s="232"/>
      <c r="Y22" s="232"/>
      <c r="Z22" s="232"/>
      <c r="AA22" s="232"/>
      <c r="AB22" s="233" t="s">
        <v>53</v>
      </c>
      <c r="AC22" s="233"/>
      <c r="AD22" s="233"/>
      <c r="AE22" s="234"/>
      <c r="AF22" s="230" t="s">
        <v>13</v>
      </c>
      <c r="AG22" s="231"/>
      <c r="AH22" s="231"/>
      <c r="AI22" s="231"/>
      <c r="AJ22" s="232" t="str">
        <f>IF(VLOOKUP($AY$2,Data,22,FALSE)=0,"-",VLOOKUP($AY$2,Data,22,FALSE))</f>
        <v>-</v>
      </c>
      <c r="AK22" s="232"/>
      <c r="AL22" s="232"/>
      <c r="AM22" s="232"/>
      <c r="AN22" s="232"/>
      <c r="AO22" s="232"/>
      <c r="AP22" s="232"/>
      <c r="AQ22" s="232"/>
      <c r="AR22" s="232"/>
      <c r="AS22" s="233" t="s">
        <v>54</v>
      </c>
      <c r="AT22" s="233"/>
      <c r="AU22" s="233"/>
      <c r="AV22" s="234"/>
    </row>
    <row r="23" spans="2:48" ht="24.75" customHeight="1">
      <c r="B23" s="243"/>
      <c r="C23" s="244"/>
      <c r="D23" s="244"/>
      <c r="E23" s="244"/>
      <c r="F23" s="244"/>
      <c r="G23" s="259"/>
      <c r="H23" s="239" t="s">
        <v>140</v>
      </c>
      <c r="I23" s="240"/>
      <c r="J23" s="240"/>
      <c r="K23" s="240"/>
      <c r="L23" s="240"/>
      <c r="M23" s="240"/>
      <c r="N23" s="241"/>
      <c r="O23" s="235" t="s">
        <v>12</v>
      </c>
      <c r="P23" s="236"/>
      <c r="Q23" s="236"/>
      <c r="R23" s="236"/>
      <c r="S23" s="247" t="str">
        <f>IF(VLOOKUP($AY$2,Data,26,FALSE)=0,"-",VLOOKUP($AY$2,Data,26,FALSE))</f>
        <v>-</v>
      </c>
      <c r="T23" s="247"/>
      <c r="U23" s="247"/>
      <c r="V23" s="247"/>
      <c r="W23" s="247"/>
      <c r="X23" s="247"/>
      <c r="Y23" s="247"/>
      <c r="Z23" s="247"/>
      <c r="AA23" s="247"/>
      <c r="AB23" s="248" t="s">
        <v>53</v>
      </c>
      <c r="AC23" s="248"/>
      <c r="AD23" s="248"/>
      <c r="AE23" s="249"/>
      <c r="AF23" s="235" t="s">
        <v>13</v>
      </c>
      <c r="AG23" s="236"/>
      <c r="AH23" s="236"/>
      <c r="AI23" s="236"/>
      <c r="AJ23" s="247" t="str">
        <f>IF(VLOOKUP($AY$2,Data,23,FALSE)=0,"-",VLOOKUP($AY$2,Data,23,FALSE))</f>
        <v>-</v>
      </c>
      <c r="AK23" s="247"/>
      <c r="AL23" s="247"/>
      <c r="AM23" s="247"/>
      <c r="AN23" s="247"/>
      <c r="AO23" s="247"/>
      <c r="AP23" s="247"/>
      <c r="AQ23" s="247"/>
      <c r="AR23" s="247"/>
      <c r="AS23" s="248" t="s">
        <v>54</v>
      </c>
      <c r="AT23" s="248"/>
      <c r="AU23" s="248"/>
      <c r="AV23" s="249"/>
    </row>
    <row r="24" spans="2:48" ht="24.75" customHeight="1">
      <c r="B24" s="173" t="s">
        <v>11</v>
      </c>
      <c r="C24" s="242"/>
      <c r="D24" s="242"/>
      <c r="E24" s="242"/>
      <c r="F24" s="242"/>
      <c r="G24" s="242"/>
      <c r="H24" s="253" t="s">
        <v>5</v>
      </c>
      <c r="I24" s="254"/>
      <c r="J24" s="254"/>
      <c r="K24" s="254"/>
      <c r="L24" s="254"/>
      <c r="M24" s="254"/>
      <c r="N24" s="255"/>
      <c r="O24" s="205" t="s">
        <v>12</v>
      </c>
      <c r="P24" s="206"/>
      <c r="Q24" s="206"/>
      <c r="R24" s="206"/>
      <c r="S24" s="257" t="str">
        <f>IF(VLOOKUP($AY$2,Data,30,FALSE)=0,"-",VLOOKUP($AY$2,Data,30,FALSE))</f>
        <v>-</v>
      </c>
      <c r="T24" s="257"/>
      <c r="U24" s="257"/>
      <c r="V24" s="257"/>
      <c r="W24" s="257"/>
      <c r="X24" s="257"/>
      <c r="Y24" s="257"/>
      <c r="Z24" s="257"/>
      <c r="AA24" s="257"/>
      <c r="AB24" s="237" t="s">
        <v>51</v>
      </c>
      <c r="AC24" s="237"/>
      <c r="AD24" s="237"/>
      <c r="AE24" s="238"/>
      <c r="AF24" s="205" t="s">
        <v>13</v>
      </c>
      <c r="AG24" s="206"/>
      <c r="AH24" s="206"/>
      <c r="AI24" s="206"/>
      <c r="AJ24" s="257" t="str">
        <f>IF(VLOOKUP($AY$2,Data,27,FALSE)=0,"-",VLOOKUP($AY$2,Data,27,FALSE))</f>
        <v>-</v>
      </c>
      <c r="AK24" s="257"/>
      <c r="AL24" s="257"/>
      <c r="AM24" s="257"/>
      <c r="AN24" s="257"/>
      <c r="AO24" s="257"/>
      <c r="AP24" s="257"/>
      <c r="AQ24" s="257"/>
      <c r="AR24" s="257"/>
      <c r="AS24" s="237" t="s">
        <v>52</v>
      </c>
      <c r="AT24" s="237"/>
      <c r="AU24" s="237"/>
      <c r="AV24" s="238"/>
    </row>
    <row r="25" spans="2:48" ht="24.75" customHeight="1">
      <c r="B25" s="243"/>
      <c r="C25" s="244"/>
      <c r="D25" s="244"/>
      <c r="E25" s="244"/>
      <c r="F25" s="244"/>
      <c r="G25" s="244"/>
      <c r="H25" s="227" t="s">
        <v>139</v>
      </c>
      <c r="I25" s="228"/>
      <c r="J25" s="228"/>
      <c r="K25" s="228"/>
      <c r="L25" s="228"/>
      <c r="M25" s="228"/>
      <c r="N25" s="229"/>
      <c r="O25" s="230" t="s">
        <v>12</v>
      </c>
      <c r="P25" s="231"/>
      <c r="Q25" s="231"/>
      <c r="R25" s="231"/>
      <c r="S25" s="232" t="str">
        <f>IF(VLOOKUP($AY$2,Data,31,FALSE)=0,"-",VLOOKUP($AY$2,Data,31,FALSE))</f>
        <v>-</v>
      </c>
      <c r="T25" s="232"/>
      <c r="U25" s="232"/>
      <c r="V25" s="232"/>
      <c r="W25" s="232"/>
      <c r="X25" s="232"/>
      <c r="Y25" s="232"/>
      <c r="Z25" s="232"/>
      <c r="AA25" s="232"/>
      <c r="AB25" s="233" t="s">
        <v>53</v>
      </c>
      <c r="AC25" s="233"/>
      <c r="AD25" s="233"/>
      <c r="AE25" s="234"/>
      <c r="AF25" s="230" t="s">
        <v>13</v>
      </c>
      <c r="AG25" s="231"/>
      <c r="AH25" s="231"/>
      <c r="AI25" s="231"/>
      <c r="AJ25" s="232" t="str">
        <f>IF(VLOOKUP($AY$2,Data,28,FALSE)=0,"-",VLOOKUP($AY$2,Data,28,FALSE))</f>
        <v>-</v>
      </c>
      <c r="AK25" s="232"/>
      <c r="AL25" s="232"/>
      <c r="AM25" s="232"/>
      <c r="AN25" s="232"/>
      <c r="AO25" s="232"/>
      <c r="AP25" s="232"/>
      <c r="AQ25" s="232"/>
      <c r="AR25" s="232"/>
      <c r="AS25" s="233" t="s">
        <v>54</v>
      </c>
      <c r="AT25" s="233"/>
      <c r="AU25" s="233"/>
      <c r="AV25" s="234"/>
    </row>
    <row r="26" spans="2:48" ht="24.75" customHeight="1">
      <c r="B26" s="245"/>
      <c r="C26" s="246"/>
      <c r="D26" s="246"/>
      <c r="E26" s="246"/>
      <c r="F26" s="246"/>
      <c r="G26" s="246"/>
      <c r="H26" s="239" t="s">
        <v>140</v>
      </c>
      <c r="I26" s="240"/>
      <c r="J26" s="240"/>
      <c r="K26" s="240"/>
      <c r="L26" s="240"/>
      <c r="M26" s="240"/>
      <c r="N26" s="241"/>
      <c r="O26" s="235" t="s">
        <v>12</v>
      </c>
      <c r="P26" s="236"/>
      <c r="Q26" s="236"/>
      <c r="R26" s="236"/>
      <c r="S26" s="247" t="str">
        <f>IF(VLOOKUP($AY$2,Data,32,FALSE)=0,"-",VLOOKUP($AY$2,Data,32,FALSE))</f>
        <v>-</v>
      </c>
      <c r="T26" s="247"/>
      <c r="U26" s="247"/>
      <c r="V26" s="247"/>
      <c r="W26" s="247"/>
      <c r="X26" s="247"/>
      <c r="Y26" s="247"/>
      <c r="Z26" s="247"/>
      <c r="AA26" s="247"/>
      <c r="AB26" s="248" t="s">
        <v>53</v>
      </c>
      <c r="AC26" s="248"/>
      <c r="AD26" s="248"/>
      <c r="AE26" s="249"/>
      <c r="AF26" s="235" t="s">
        <v>13</v>
      </c>
      <c r="AG26" s="236"/>
      <c r="AH26" s="236"/>
      <c r="AI26" s="236"/>
      <c r="AJ26" s="247" t="str">
        <f>IF(VLOOKUP($AY$2,Data,29,FALSE)=0,"-",VLOOKUP($AY$2,Data,29,FALSE))</f>
        <v>-</v>
      </c>
      <c r="AK26" s="247"/>
      <c r="AL26" s="247"/>
      <c r="AM26" s="247"/>
      <c r="AN26" s="247"/>
      <c r="AO26" s="247"/>
      <c r="AP26" s="247"/>
      <c r="AQ26" s="247"/>
      <c r="AR26" s="247"/>
      <c r="AS26" s="248" t="s">
        <v>54</v>
      </c>
      <c r="AT26" s="248"/>
      <c r="AU26" s="248"/>
      <c r="AV26" s="249"/>
    </row>
    <row r="27" spans="2:48" ht="24.75" customHeight="1">
      <c r="B27" s="219" t="s">
        <v>7</v>
      </c>
      <c r="C27" s="220"/>
      <c r="D27" s="220"/>
      <c r="E27" s="220"/>
      <c r="F27" s="220"/>
      <c r="G27" s="220"/>
      <c r="H27" s="220"/>
      <c r="I27" s="220"/>
      <c r="J27" s="220"/>
      <c r="K27" s="220"/>
      <c r="L27" s="220"/>
      <c r="M27" s="220"/>
      <c r="N27" s="221"/>
      <c r="O27" s="224" t="s">
        <v>12</v>
      </c>
      <c r="P27" s="225"/>
      <c r="Q27" s="225"/>
      <c r="R27" s="225"/>
      <c r="S27" s="226" t="str">
        <f>IF(VLOOKUP($AY$2,Data,34,FALSE)=0,"-",VLOOKUP($AY$2,Data,34,FALSE))</f>
        <v>-</v>
      </c>
      <c r="T27" s="226"/>
      <c r="U27" s="226"/>
      <c r="V27" s="226"/>
      <c r="W27" s="226"/>
      <c r="X27" s="226"/>
      <c r="Y27" s="226"/>
      <c r="Z27" s="226"/>
      <c r="AA27" s="226"/>
      <c r="AB27" s="222" t="s">
        <v>51</v>
      </c>
      <c r="AC27" s="222"/>
      <c r="AD27" s="222"/>
      <c r="AE27" s="223"/>
      <c r="AF27" s="224" t="s">
        <v>13</v>
      </c>
      <c r="AG27" s="225"/>
      <c r="AH27" s="225"/>
      <c r="AI27" s="225"/>
      <c r="AJ27" s="226" t="str">
        <f>IF(VLOOKUP($AY$2,Data,33,FALSE)=0,"-",VLOOKUP($AY$2,Data,33,FALSE))</f>
        <v>-</v>
      </c>
      <c r="AK27" s="226"/>
      <c r="AL27" s="226"/>
      <c r="AM27" s="226"/>
      <c r="AN27" s="226"/>
      <c r="AO27" s="226"/>
      <c r="AP27" s="226"/>
      <c r="AQ27" s="226"/>
      <c r="AR27" s="226"/>
      <c r="AS27" s="222" t="s">
        <v>52</v>
      </c>
      <c r="AT27" s="222"/>
      <c r="AU27" s="222"/>
      <c r="AV27" s="223"/>
    </row>
    <row r="28" spans="2:48" ht="24.75" customHeight="1">
      <c r="B28" s="219" t="s">
        <v>14</v>
      </c>
      <c r="C28" s="220"/>
      <c r="D28" s="220"/>
      <c r="E28" s="220"/>
      <c r="F28" s="220"/>
      <c r="G28" s="220"/>
      <c r="H28" s="220"/>
      <c r="I28" s="220"/>
      <c r="J28" s="220"/>
      <c r="K28" s="220"/>
      <c r="L28" s="220"/>
      <c r="M28" s="220"/>
      <c r="N28" s="221"/>
      <c r="O28" s="224" t="s">
        <v>12</v>
      </c>
      <c r="P28" s="225"/>
      <c r="Q28" s="225"/>
      <c r="R28" s="225"/>
      <c r="S28" s="226" t="str">
        <f>IF(VLOOKUP($AY$2,Data,38,FALSE)=0,"-",VLOOKUP($AY$2,Data,38,FALSE))</f>
        <v>-</v>
      </c>
      <c r="T28" s="226"/>
      <c r="U28" s="226"/>
      <c r="V28" s="226"/>
      <c r="W28" s="226"/>
      <c r="X28" s="226"/>
      <c r="Y28" s="226"/>
      <c r="Z28" s="226"/>
      <c r="AA28" s="226"/>
      <c r="AB28" s="222" t="s">
        <v>55</v>
      </c>
      <c r="AC28" s="222"/>
      <c r="AD28" s="222"/>
      <c r="AE28" s="223"/>
      <c r="AF28" s="224" t="s">
        <v>13</v>
      </c>
      <c r="AG28" s="225"/>
      <c r="AH28" s="225"/>
      <c r="AI28" s="225"/>
      <c r="AJ28" s="226" t="str">
        <f>IF(VLOOKUP($AY$2,Data,35,FALSE)=0,"-",VLOOKUP($AY$2,Data,35,FALSE))</f>
        <v>-</v>
      </c>
      <c r="AK28" s="226"/>
      <c r="AL28" s="226"/>
      <c r="AM28" s="226"/>
      <c r="AN28" s="226"/>
      <c r="AO28" s="226"/>
      <c r="AP28" s="226"/>
      <c r="AQ28" s="226"/>
      <c r="AR28" s="226"/>
      <c r="AS28" s="222" t="s">
        <v>56</v>
      </c>
      <c r="AT28" s="222"/>
      <c r="AU28" s="222"/>
      <c r="AV28" s="223"/>
    </row>
    <row r="29" spans="2:48" ht="24.75" customHeight="1">
      <c r="B29" s="219" t="s">
        <v>15</v>
      </c>
      <c r="C29" s="220"/>
      <c r="D29" s="220"/>
      <c r="E29" s="220"/>
      <c r="F29" s="220"/>
      <c r="G29" s="220"/>
      <c r="H29" s="220"/>
      <c r="I29" s="220"/>
      <c r="J29" s="220"/>
      <c r="K29" s="220"/>
      <c r="L29" s="220"/>
      <c r="M29" s="220"/>
      <c r="N29" s="221"/>
      <c r="O29" s="224" t="s">
        <v>12</v>
      </c>
      <c r="P29" s="225"/>
      <c r="Q29" s="225"/>
      <c r="R29" s="225"/>
      <c r="S29" s="226" t="str">
        <f>IF(VLOOKUP($AY$2,Data,39,FALSE)=0,"-",VLOOKUP($AY$2,Data,39,FALSE))</f>
        <v>-</v>
      </c>
      <c r="T29" s="226"/>
      <c r="U29" s="226"/>
      <c r="V29" s="226"/>
      <c r="W29" s="226"/>
      <c r="X29" s="226"/>
      <c r="Y29" s="226"/>
      <c r="Z29" s="226"/>
      <c r="AA29" s="226"/>
      <c r="AB29" s="222" t="s">
        <v>51</v>
      </c>
      <c r="AC29" s="222"/>
      <c r="AD29" s="222"/>
      <c r="AE29" s="223"/>
      <c r="AF29" s="224" t="s">
        <v>13</v>
      </c>
      <c r="AG29" s="225"/>
      <c r="AH29" s="225"/>
      <c r="AI29" s="225"/>
      <c r="AJ29" s="226" t="str">
        <f>IF(VLOOKUP($AY$2,Data,36,FALSE)=0,"-",VLOOKUP($AY$2,Data,36,FALSE))</f>
        <v>-</v>
      </c>
      <c r="AK29" s="226"/>
      <c r="AL29" s="226"/>
      <c r="AM29" s="226"/>
      <c r="AN29" s="226"/>
      <c r="AO29" s="226"/>
      <c r="AP29" s="226"/>
      <c r="AQ29" s="226"/>
      <c r="AR29" s="226"/>
      <c r="AS29" s="222" t="s">
        <v>52</v>
      </c>
      <c r="AT29" s="222"/>
      <c r="AU29" s="222"/>
      <c r="AV29" s="223"/>
    </row>
    <row r="30" spans="2:48" ht="24.75" customHeight="1">
      <c r="B30" s="202" t="s">
        <v>18</v>
      </c>
      <c r="C30" s="203"/>
      <c r="D30" s="203"/>
      <c r="E30" s="203"/>
      <c r="F30" s="203"/>
      <c r="G30" s="203"/>
      <c r="H30" s="203"/>
      <c r="I30" s="203"/>
      <c r="J30" s="203"/>
      <c r="K30" s="203"/>
      <c r="L30" s="203"/>
      <c r="M30" s="203"/>
      <c r="N30" s="204"/>
      <c r="O30" s="205" t="s">
        <v>12</v>
      </c>
      <c r="P30" s="206"/>
      <c r="Q30" s="206"/>
      <c r="R30" s="206"/>
      <c r="S30" s="257" t="str">
        <f>IF(VLOOKUP($AY$2,Data,40,FALSE)=0,"-",VLOOKUP($AY$2,Data,40,FALSE))</f>
        <v>-</v>
      </c>
      <c r="T30" s="257"/>
      <c r="U30" s="257"/>
      <c r="V30" s="257"/>
      <c r="W30" s="257"/>
      <c r="X30" s="257"/>
      <c r="Y30" s="257"/>
      <c r="Z30" s="257"/>
      <c r="AA30" s="257"/>
      <c r="AB30" s="208" t="s">
        <v>51</v>
      </c>
      <c r="AC30" s="208"/>
      <c r="AD30" s="208"/>
      <c r="AE30" s="209"/>
      <c r="AF30" s="205" t="s">
        <v>13</v>
      </c>
      <c r="AG30" s="206"/>
      <c r="AH30" s="206"/>
      <c r="AI30" s="206"/>
      <c r="AJ30" s="257" t="str">
        <f>IF(VLOOKUP($AY$2,Data,37,FALSE)=0,"-",VLOOKUP($AY$2,Data,37,FALSE))</f>
        <v>-</v>
      </c>
      <c r="AK30" s="257"/>
      <c r="AL30" s="257"/>
      <c r="AM30" s="257"/>
      <c r="AN30" s="257"/>
      <c r="AO30" s="257"/>
      <c r="AP30" s="257"/>
      <c r="AQ30" s="257"/>
      <c r="AR30" s="257"/>
      <c r="AS30" s="208" t="s">
        <v>52</v>
      </c>
      <c r="AT30" s="208"/>
      <c r="AU30" s="208"/>
      <c r="AV30" s="209"/>
    </row>
    <row r="31" spans="2:48" ht="33.75" customHeight="1">
      <c r="B31" s="202" t="s">
        <v>16</v>
      </c>
      <c r="C31" s="203"/>
      <c r="D31" s="203"/>
      <c r="E31" s="203"/>
      <c r="F31" s="203"/>
      <c r="G31" s="203"/>
      <c r="H31" s="203"/>
      <c r="I31" s="203"/>
      <c r="J31" s="203"/>
      <c r="K31" s="203"/>
      <c r="L31" s="203"/>
      <c r="M31" s="203"/>
      <c r="N31" s="204"/>
      <c r="O31" s="318" t="str">
        <f>IF(VLOOKUP($AY$2,Data,41,FALSE)=0,"-",VLOOKUP($AY$2,Data,41,FALSE))</f>
        <v>-</v>
      </c>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20"/>
    </row>
    <row r="32" spans="2:48" ht="21.75" customHeight="1">
      <c r="B32" s="219" t="s">
        <v>8</v>
      </c>
      <c r="C32" s="220"/>
      <c r="D32" s="220"/>
      <c r="E32" s="220"/>
      <c r="F32" s="220"/>
      <c r="G32" s="220"/>
      <c r="H32" s="220"/>
      <c r="I32" s="220"/>
      <c r="J32" s="220"/>
      <c r="K32" s="220"/>
      <c r="L32" s="220"/>
      <c r="M32" s="220"/>
      <c r="N32" s="221"/>
      <c r="O32" s="318" t="str">
        <f>IF(VLOOKUP($AY$2,Data,42,FALSE)=0,"-",VLOOKUP($AY$2,Data,42,FALSE))</f>
        <v>-</v>
      </c>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20"/>
    </row>
    <row r="33" spans="2:48" ht="18.600000000000001" customHeight="1">
      <c r="B33" s="173" t="s">
        <v>2</v>
      </c>
      <c r="C33" s="211"/>
      <c r="D33" s="211"/>
      <c r="E33" s="211"/>
      <c r="F33" s="211"/>
      <c r="G33" s="211"/>
      <c r="H33" s="211"/>
      <c r="I33" s="211"/>
      <c r="J33" s="211"/>
      <c r="K33" s="211"/>
      <c r="L33" s="211"/>
      <c r="M33" s="211"/>
      <c r="N33" s="212"/>
      <c r="O33" s="179" t="s">
        <v>46</v>
      </c>
      <c r="P33" s="180"/>
      <c r="Q33" s="180"/>
      <c r="R33" s="180"/>
      <c r="S33" s="180"/>
      <c r="T33" s="180"/>
      <c r="U33" s="180"/>
      <c r="V33" s="181"/>
      <c r="W33" s="327">
        <f>VLOOKUP($AY$2,Data,43,FALSE)</f>
        <v>0</v>
      </c>
      <c r="X33" s="328"/>
      <c r="Y33" s="328"/>
      <c r="Z33" s="328"/>
      <c r="AA33" s="328"/>
      <c r="AB33" s="328"/>
      <c r="AC33" s="328"/>
      <c r="AD33" s="328"/>
      <c r="AE33" s="329"/>
      <c r="AF33" s="182" t="s">
        <v>47</v>
      </c>
      <c r="AG33" s="180"/>
      <c r="AH33" s="180"/>
      <c r="AI33" s="180"/>
      <c r="AJ33" s="180"/>
      <c r="AK33" s="180"/>
      <c r="AL33" s="180"/>
      <c r="AM33" s="181"/>
      <c r="AN33" s="327">
        <f>VLOOKUP($AY$2,Data,44,FALSE)</f>
        <v>0</v>
      </c>
      <c r="AO33" s="328"/>
      <c r="AP33" s="328"/>
      <c r="AQ33" s="328"/>
      <c r="AR33" s="328"/>
      <c r="AS33" s="328"/>
      <c r="AT33" s="328"/>
      <c r="AU33" s="328"/>
      <c r="AV33" s="330"/>
    </row>
    <row r="34" spans="2:48" ht="18.600000000000001" customHeight="1">
      <c r="B34" s="213"/>
      <c r="C34" s="214"/>
      <c r="D34" s="214"/>
      <c r="E34" s="214"/>
      <c r="F34" s="214"/>
      <c r="G34" s="214"/>
      <c r="H34" s="214"/>
      <c r="I34" s="214"/>
      <c r="J34" s="214"/>
      <c r="K34" s="214"/>
      <c r="L34" s="214"/>
      <c r="M34" s="214"/>
      <c r="N34" s="215"/>
      <c r="O34" s="183" t="s">
        <v>0</v>
      </c>
      <c r="P34" s="184"/>
      <c r="Q34" s="184"/>
      <c r="R34" s="184"/>
      <c r="S34" s="184"/>
      <c r="T34" s="184"/>
      <c r="U34" s="184"/>
      <c r="V34" s="185"/>
      <c r="W34" s="321">
        <f>VLOOKUP($AY$2,Data,45,FALSE)</f>
        <v>0</v>
      </c>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3"/>
    </row>
    <row r="35" spans="2:48" ht="18.600000000000001" customHeight="1">
      <c r="B35" s="173" t="s">
        <v>3</v>
      </c>
      <c r="C35" s="174"/>
      <c r="D35" s="174"/>
      <c r="E35" s="174"/>
      <c r="F35" s="174"/>
      <c r="G35" s="174"/>
      <c r="H35" s="174"/>
      <c r="I35" s="174"/>
      <c r="J35" s="174"/>
      <c r="K35" s="174"/>
      <c r="L35" s="174"/>
      <c r="M35" s="174"/>
      <c r="N35" s="175"/>
      <c r="O35" s="179" t="s">
        <v>46</v>
      </c>
      <c r="P35" s="180"/>
      <c r="Q35" s="180"/>
      <c r="R35" s="180"/>
      <c r="S35" s="180"/>
      <c r="T35" s="180"/>
      <c r="U35" s="180"/>
      <c r="V35" s="181"/>
      <c r="W35" s="327" t="str">
        <f>VLOOKUP($AY$2,Data,46,FALSE)</f>
        <v>-</v>
      </c>
      <c r="X35" s="328"/>
      <c r="Y35" s="328"/>
      <c r="Z35" s="328"/>
      <c r="AA35" s="328"/>
      <c r="AB35" s="328"/>
      <c r="AC35" s="328"/>
      <c r="AD35" s="328"/>
      <c r="AE35" s="329"/>
      <c r="AF35" s="182" t="s">
        <v>47</v>
      </c>
      <c r="AG35" s="180"/>
      <c r="AH35" s="180"/>
      <c r="AI35" s="180"/>
      <c r="AJ35" s="180"/>
      <c r="AK35" s="180"/>
      <c r="AL35" s="180"/>
      <c r="AM35" s="181"/>
      <c r="AN35" s="327" t="str">
        <f>VLOOKUP($AY$2,Data,47,FALSE)</f>
        <v>（選択して下さい）</v>
      </c>
      <c r="AO35" s="328"/>
      <c r="AP35" s="328"/>
      <c r="AQ35" s="328"/>
      <c r="AR35" s="328"/>
      <c r="AS35" s="328"/>
      <c r="AT35" s="328"/>
      <c r="AU35" s="328"/>
      <c r="AV35" s="330"/>
    </row>
    <row r="36" spans="2:48" ht="18.600000000000001" customHeight="1">
      <c r="B36" s="176"/>
      <c r="C36" s="177"/>
      <c r="D36" s="177"/>
      <c r="E36" s="177"/>
      <c r="F36" s="177"/>
      <c r="G36" s="177"/>
      <c r="H36" s="177"/>
      <c r="I36" s="177"/>
      <c r="J36" s="177"/>
      <c r="K36" s="177"/>
      <c r="L36" s="177"/>
      <c r="M36" s="177"/>
      <c r="N36" s="178"/>
      <c r="O36" s="183" t="s">
        <v>0</v>
      </c>
      <c r="P36" s="184"/>
      <c r="Q36" s="184"/>
      <c r="R36" s="184"/>
      <c r="S36" s="184"/>
      <c r="T36" s="184"/>
      <c r="U36" s="184"/>
      <c r="V36" s="185"/>
      <c r="W36" s="321">
        <f>VLOOKUP($AY$2,Data,48,FALSE)</f>
        <v>0</v>
      </c>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3"/>
    </row>
    <row r="37" spans="2:48" ht="18.600000000000001" customHeight="1">
      <c r="B37" s="189" t="s">
        <v>1</v>
      </c>
      <c r="C37" s="174"/>
      <c r="D37" s="174"/>
      <c r="E37" s="174"/>
      <c r="F37" s="174"/>
      <c r="G37" s="174"/>
      <c r="H37" s="174"/>
      <c r="I37" s="174"/>
      <c r="J37" s="174"/>
      <c r="K37" s="174"/>
      <c r="L37" s="174"/>
      <c r="M37" s="174"/>
      <c r="N37" s="175"/>
      <c r="O37" s="324">
        <f>VLOOKUP($AY$2,Data,49,FALSE)</f>
        <v>0</v>
      </c>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6"/>
    </row>
    <row r="38" spans="2:48" ht="18.600000000000001" customHeight="1">
      <c r="B38" s="190"/>
      <c r="C38" s="191"/>
      <c r="D38" s="191"/>
      <c r="E38" s="191"/>
      <c r="F38" s="191"/>
      <c r="G38" s="191"/>
      <c r="H38" s="191"/>
      <c r="I38" s="191"/>
      <c r="J38" s="191"/>
      <c r="K38" s="191"/>
      <c r="L38" s="191"/>
      <c r="M38" s="191"/>
      <c r="N38" s="192"/>
      <c r="O38" s="196"/>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8"/>
    </row>
    <row r="39" spans="2:48" ht="18.600000000000001" customHeight="1">
      <c r="B39" s="190"/>
      <c r="C39" s="191"/>
      <c r="D39" s="191"/>
      <c r="E39" s="191"/>
      <c r="F39" s="191"/>
      <c r="G39" s="191"/>
      <c r="H39" s="191"/>
      <c r="I39" s="191"/>
      <c r="J39" s="191"/>
      <c r="K39" s="191"/>
      <c r="L39" s="191"/>
      <c r="M39" s="191"/>
      <c r="N39" s="192"/>
      <c r="O39" s="199"/>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1"/>
    </row>
    <row r="40" spans="2:48" ht="18.600000000000001" customHeight="1">
      <c r="B40" s="190"/>
      <c r="C40" s="191"/>
      <c r="D40" s="191"/>
      <c r="E40" s="191"/>
      <c r="F40" s="191"/>
      <c r="G40" s="191"/>
      <c r="H40" s="191"/>
      <c r="I40" s="191"/>
      <c r="J40" s="191"/>
      <c r="K40" s="191"/>
      <c r="L40" s="191"/>
      <c r="M40" s="191"/>
      <c r="N40" s="192"/>
      <c r="O40" s="199"/>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1"/>
    </row>
    <row r="41" spans="2:48" ht="18.600000000000001" customHeight="1">
      <c r="B41" s="190"/>
      <c r="C41" s="191"/>
      <c r="D41" s="191"/>
      <c r="E41" s="191"/>
      <c r="F41" s="191"/>
      <c r="G41" s="191"/>
      <c r="H41" s="191"/>
      <c r="I41" s="191"/>
      <c r="J41" s="191"/>
      <c r="K41" s="191"/>
      <c r="L41" s="191"/>
      <c r="M41" s="191"/>
      <c r="N41" s="192"/>
      <c r="O41" s="168"/>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70"/>
    </row>
    <row r="42" spans="2:48" ht="18.600000000000001" customHeight="1">
      <c r="B42" s="171" t="s">
        <v>20</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row>
    <row r="43" spans="2:48" ht="18.600000000000001" customHeight="1">
      <c r="B43" s="172" t="s">
        <v>71</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row>
  </sheetData>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B25:AE25"/>
    <mergeCell ref="AS21:AV21"/>
    <mergeCell ref="AJ21:AR21"/>
    <mergeCell ref="AJ24:AR24"/>
    <mergeCell ref="AF21:AI21"/>
    <mergeCell ref="AJ25:AR25"/>
    <mergeCell ref="AS26:AV26"/>
    <mergeCell ref="AS25:AV25"/>
    <mergeCell ref="AS24:AV24"/>
    <mergeCell ref="AF24:AI24"/>
    <mergeCell ref="AF25:AI25"/>
    <mergeCell ref="B32:N32"/>
    <mergeCell ref="O32:AV32"/>
    <mergeCell ref="AB30:AE30"/>
    <mergeCell ref="AJ29:AR29"/>
    <mergeCell ref="AF30:AI30"/>
    <mergeCell ref="AJ30:AR30"/>
    <mergeCell ref="AF27:AI27"/>
    <mergeCell ref="S28:AA28"/>
    <mergeCell ref="AJ28:AR28"/>
    <mergeCell ref="AF28:AI28"/>
    <mergeCell ref="B43:AV43"/>
    <mergeCell ref="W34:AV34"/>
    <mergeCell ref="B33:N34"/>
    <mergeCell ref="B42:AV42"/>
    <mergeCell ref="B35:N36"/>
    <mergeCell ref="W36:AV36"/>
    <mergeCell ref="O37:AV37"/>
    <mergeCell ref="O38:AV38"/>
    <mergeCell ref="O34:V34"/>
    <mergeCell ref="O35:V35"/>
    <mergeCell ref="AF35:AM35"/>
    <mergeCell ref="O39:AV39"/>
    <mergeCell ref="O36:V36"/>
    <mergeCell ref="O33:V33"/>
    <mergeCell ref="W33:AE33"/>
    <mergeCell ref="AN33:AV33"/>
    <mergeCell ref="W35:AE35"/>
    <mergeCell ref="AN35:AV35"/>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AF26:AI26"/>
    <mergeCell ref="O24:R24"/>
    <mergeCell ref="O25:R25"/>
    <mergeCell ref="O27:R27"/>
    <mergeCell ref="AJ27:AR27"/>
    <mergeCell ref="O28:R28"/>
    <mergeCell ref="AB27:AE27"/>
    <mergeCell ref="AB28:AE28"/>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13:AV14"/>
    <mergeCell ref="AB15:AE15"/>
    <mergeCell ref="H15:N15"/>
    <mergeCell ref="AS15:AV15"/>
    <mergeCell ref="S15:AA15"/>
    <mergeCell ref="O15:R15"/>
    <mergeCell ref="AJ15:AR15"/>
    <mergeCell ref="AS16:AV16"/>
    <mergeCell ref="O6:AV6"/>
    <mergeCell ref="AF23:AI23"/>
    <mergeCell ref="AB22:AE22"/>
    <mergeCell ref="AJ18:AR18"/>
    <mergeCell ref="AF19:AI19"/>
    <mergeCell ref="AS18:AV18"/>
    <mergeCell ref="AJ20:AR20"/>
    <mergeCell ref="AJ19:AR19"/>
    <mergeCell ref="AS19:AV19"/>
    <mergeCell ref="AS20:AV20"/>
    <mergeCell ref="AF20:AI20"/>
    <mergeCell ref="B21:G23"/>
    <mergeCell ref="O23:R23"/>
    <mergeCell ref="S23:AA23"/>
    <mergeCell ref="O26:R26"/>
    <mergeCell ref="S26:AA26"/>
    <mergeCell ref="H23:N23"/>
    <mergeCell ref="H26:N26"/>
    <mergeCell ref="S24:AA24"/>
    <mergeCell ref="H22:N22"/>
    <mergeCell ref="H24:N24"/>
    <mergeCell ref="O22:R22"/>
    <mergeCell ref="S22:AA22"/>
    <mergeCell ref="O21:R21"/>
    <mergeCell ref="S25:AA25"/>
    <mergeCell ref="AK17:AQ17"/>
    <mergeCell ref="AF33:AM33"/>
    <mergeCell ref="S30:AA30"/>
    <mergeCell ref="AJ26:AR26"/>
    <mergeCell ref="AJ23:AR23"/>
    <mergeCell ref="AF29:AI29"/>
    <mergeCell ref="AS28:AV28"/>
    <mergeCell ref="O18:R18"/>
    <mergeCell ref="AB16:AE16"/>
    <mergeCell ref="O29:R29"/>
    <mergeCell ref="O30:R30"/>
    <mergeCell ref="AB20:AE20"/>
    <mergeCell ref="AB21:AE21"/>
    <mergeCell ref="S27:AA27"/>
    <mergeCell ref="AB24:AE24"/>
    <mergeCell ref="S29:AA29"/>
    <mergeCell ref="AB26:AE26"/>
    <mergeCell ref="O20:R20"/>
    <mergeCell ref="AS22:AV22"/>
    <mergeCell ref="AS27:AV27"/>
    <mergeCell ref="AJ22:AR22"/>
    <mergeCell ref="AB23:AE23"/>
    <mergeCell ref="AS23:AV23"/>
    <mergeCell ref="AF22:AI22"/>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BN37"/>
  <sheetViews>
    <sheetView showGridLines="0" tabSelected="1" view="pageBreakPreview" zoomScale="85" zoomScaleNormal="85" zoomScaleSheetLayoutView="85" workbookViewId="0">
      <selection activeCell="A6" sqref="A6"/>
    </sheetView>
  </sheetViews>
  <sheetFormatPr defaultRowHeight="13.5"/>
  <cols>
    <col min="1" max="1" width="7.625" style="34" customWidth="1"/>
    <col min="2" max="2" width="19.625" style="35" bestFit="1" customWidth="1"/>
    <col min="3" max="3" width="31.5" style="37" bestFit="1" customWidth="1"/>
    <col min="4" max="4" width="34.5" style="35" bestFit="1" customWidth="1"/>
    <col min="5" max="5" width="26.875" style="35" customWidth="1"/>
    <col min="6" max="6" width="9.75" style="35" bestFit="1" customWidth="1"/>
    <col min="7" max="7" width="9" style="35"/>
    <col min="8" max="8" width="32" style="35" bestFit="1" customWidth="1"/>
    <col min="9" max="9" width="14.375" style="37" customWidth="1"/>
    <col min="10" max="10" width="7.5" style="37" bestFit="1" customWidth="1"/>
    <col min="11" max="11" width="40" style="37" customWidth="1"/>
    <col min="12" max="12" width="16.5" style="37" bestFit="1" customWidth="1"/>
    <col min="13" max="13" width="33" style="34" customWidth="1"/>
    <col min="14" max="15" width="7.5" style="35" customWidth="1"/>
    <col min="16" max="16" width="13.875" style="35" customWidth="1"/>
    <col min="17" max="17" width="17.625" style="35" customWidth="1"/>
    <col min="18" max="18" width="17.125" style="35" customWidth="1"/>
    <col min="19" max="19" width="16.625" style="35" customWidth="1"/>
    <col min="20" max="21" width="16.5" style="35" customWidth="1"/>
    <col min="22" max="22" width="18.5" style="35" customWidth="1"/>
    <col min="23" max="23" width="15.625" style="35" customWidth="1"/>
    <col min="24" max="25" width="15.25" style="35" customWidth="1"/>
    <col min="26" max="26" width="13.875" style="35" customWidth="1"/>
    <col min="27" max="27" width="16.125" style="35" customWidth="1"/>
    <col min="28" max="28" width="15.75" style="35" customWidth="1"/>
    <col min="29" max="29" width="15.625" style="35" customWidth="1"/>
    <col min="30" max="31" width="15.25" style="35" customWidth="1"/>
    <col min="32" max="32" width="15.125" style="35" customWidth="1"/>
    <col min="33" max="33" width="13.875" style="35" customWidth="1"/>
    <col min="34" max="34" width="15.75" style="35" customWidth="1"/>
    <col min="35" max="35" width="14.875" style="35" customWidth="1"/>
    <col min="36" max="37" width="15.25" style="35" customWidth="1"/>
    <col min="38" max="39" width="11.875" style="35" customWidth="1"/>
    <col min="40" max="40" width="19" style="36" bestFit="1" customWidth="1"/>
    <col min="41" max="41" width="20.25" style="36" customWidth="1"/>
    <col min="42" max="42" width="21.875" style="36" bestFit="1" customWidth="1"/>
    <col min="43" max="43" width="21.875" style="36" customWidth="1"/>
    <col min="44" max="44" width="22" style="36" customWidth="1"/>
    <col min="45" max="45" width="21.875" style="36" bestFit="1" customWidth="1"/>
    <col min="46" max="46" width="21" style="35" customWidth="1"/>
    <col min="47" max="47" width="13.875" style="35" customWidth="1"/>
    <col min="48" max="48" width="41.5" style="35" bestFit="1" customWidth="1"/>
    <col min="49" max="49" width="16.75" style="35" customWidth="1"/>
    <col min="50" max="50" width="17.25" style="35" bestFit="1" customWidth="1"/>
    <col min="51" max="51" width="21.5" style="35" bestFit="1" customWidth="1"/>
    <col min="52" max="52" width="10.25" style="35" bestFit="1" customWidth="1"/>
    <col min="53" max="53" width="14.25" style="35" customWidth="1"/>
    <col min="54" max="54" width="57.625" style="35" bestFit="1" customWidth="1"/>
    <col min="55" max="66" width="12.25" style="37" customWidth="1"/>
    <col min="67" max="16384" width="9" style="37"/>
  </cols>
  <sheetData>
    <row r="1" spans="1:66" ht="24.95" customHeight="1">
      <c r="A1" s="33" t="s">
        <v>171</v>
      </c>
      <c r="B1" s="34"/>
      <c r="C1" s="34"/>
      <c r="D1" s="34"/>
      <c r="E1" s="34"/>
      <c r="F1" s="34"/>
      <c r="G1" s="34"/>
      <c r="H1" s="34"/>
      <c r="I1" s="34"/>
      <c r="J1" s="34"/>
      <c r="K1" s="35"/>
      <c r="L1" s="34"/>
      <c r="M1" s="35"/>
      <c r="AI1" s="36"/>
      <c r="AJ1" s="36"/>
      <c r="AK1" s="36"/>
      <c r="AN1" s="35"/>
      <c r="AO1" s="35"/>
      <c r="AP1" s="35"/>
      <c r="AQ1" s="35"/>
      <c r="AR1" s="35"/>
      <c r="AS1" s="35"/>
      <c r="BC1" s="35"/>
    </row>
    <row r="2" spans="1:66" s="34" customFormat="1" ht="24.75" customHeight="1">
      <c r="A2" s="38">
        <v>1</v>
      </c>
      <c r="B2" s="38">
        <v>2</v>
      </c>
      <c r="C2" s="38">
        <v>3</v>
      </c>
      <c r="D2" s="38">
        <v>4</v>
      </c>
      <c r="E2" s="38">
        <v>5</v>
      </c>
      <c r="F2" s="38">
        <v>6</v>
      </c>
      <c r="G2" s="38">
        <v>7</v>
      </c>
      <c r="H2" s="38">
        <v>8</v>
      </c>
      <c r="I2" s="38">
        <v>9</v>
      </c>
      <c r="J2" s="38">
        <v>10</v>
      </c>
      <c r="K2" s="38">
        <v>11</v>
      </c>
      <c r="L2" s="38">
        <v>12</v>
      </c>
      <c r="M2" s="38">
        <v>13</v>
      </c>
      <c r="N2" s="38">
        <v>14</v>
      </c>
      <c r="O2" s="38">
        <v>15</v>
      </c>
      <c r="P2" s="38">
        <v>16</v>
      </c>
      <c r="Q2" s="38">
        <v>17</v>
      </c>
      <c r="R2" s="38">
        <v>18</v>
      </c>
      <c r="S2" s="38">
        <v>19</v>
      </c>
      <c r="T2" s="38">
        <v>20</v>
      </c>
      <c r="U2" s="38">
        <v>21</v>
      </c>
      <c r="V2" s="38">
        <v>22</v>
      </c>
      <c r="W2" s="38">
        <v>23</v>
      </c>
      <c r="X2" s="38">
        <v>24</v>
      </c>
      <c r="Y2" s="38">
        <v>25</v>
      </c>
      <c r="Z2" s="38">
        <v>26</v>
      </c>
      <c r="AA2" s="38">
        <v>27</v>
      </c>
      <c r="AB2" s="38">
        <v>28</v>
      </c>
      <c r="AC2" s="38">
        <v>29</v>
      </c>
      <c r="AD2" s="38">
        <v>30</v>
      </c>
      <c r="AE2" s="38">
        <v>31</v>
      </c>
      <c r="AF2" s="38">
        <v>32</v>
      </c>
      <c r="AG2" s="38">
        <v>33</v>
      </c>
      <c r="AH2" s="38">
        <v>34</v>
      </c>
      <c r="AI2" s="38">
        <v>35</v>
      </c>
      <c r="AJ2" s="38">
        <v>36</v>
      </c>
      <c r="AK2" s="38">
        <v>37</v>
      </c>
      <c r="AL2" s="38">
        <v>38</v>
      </c>
      <c r="AM2" s="38">
        <v>39</v>
      </c>
      <c r="AN2" s="38">
        <v>40</v>
      </c>
      <c r="AO2" s="38">
        <v>41</v>
      </c>
      <c r="AP2" s="38">
        <v>42</v>
      </c>
      <c r="AQ2" s="38">
        <v>43</v>
      </c>
      <c r="AR2" s="38">
        <v>44</v>
      </c>
      <c r="AS2" s="38">
        <v>45</v>
      </c>
      <c r="AT2" s="38">
        <v>46</v>
      </c>
      <c r="AU2" s="38">
        <v>47</v>
      </c>
      <c r="AV2" s="38">
        <v>48</v>
      </c>
      <c r="AW2" s="38">
        <v>49</v>
      </c>
      <c r="AX2" s="38">
        <v>50</v>
      </c>
      <c r="AY2" s="38">
        <v>51</v>
      </c>
      <c r="AZ2" s="38">
        <v>52</v>
      </c>
      <c r="BA2" s="38">
        <v>53</v>
      </c>
      <c r="BB2" s="38">
        <v>54</v>
      </c>
      <c r="BC2" s="39">
        <v>55</v>
      </c>
      <c r="BD2" s="39">
        <v>56</v>
      </c>
      <c r="BE2" s="39">
        <v>57</v>
      </c>
      <c r="BF2" s="39">
        <v>58</v>
      </c>
      <c r="BG2" s="39">
        <v>59</v>
      </c>
      <c r="BH2" s="39">
        <v>60</v>
      </c>
      <c r="BI2" s="39">
        <v>61</v>
      </c>
      <c r="BJ2" s="39">
        <v>62</v>
      </c>
      <c r="BK2" s="39">
        <v>63</v>
      </c>
      <c r="BL2" s="39">
        <v>64</v>
      </c>
      <c r="BM2" s="39">
        <v>65</v>
      </c>
      <c r="BN2" s="39">
        <v>66</v>
      </c>
    </row>
    <row r="3" spans="1:66" s="42" customFormat="1" ht="22.5" customHeight="1">
      <c r="A3" s="161" t="s">
        <v>133</v>
      </c>
      <c r="B3" s="153" t="s">
        <v>22</v>
      </c>
      <c r="C3" s="151" t="s">
        <v>172</v>
      </c>
      <c r="D3" s="165"/>
      <c r="E3" s="162" t="s">
        <v>173</v>
      </c>
      <c r="F3" s="163" t="s">
        <v>42</v>
      </c>
      <c r="G3" s="163"/>
      <c r="H3" s="163"/>
      <c r="I3" s="164" t="s">
        <v>45</v>
      </c>
      <c r="J3" s="164" t="s">
        <v>143</v>
      </c>
      <c r="K3" s="164" t="s">
        <v>136</v>
      </c>
      <c r="L3" s="41" t="s">
        <v>142</v>
      </c>
      <c r="M3" s="155" t="s">
        <v>174</v>
      </c>
      <c r="N3" s="149" t="s">
        <v>4</v>
      </c>
      <c r="O3" s="160"/>
      <c r="P3" s="157" t="s">
        <v>190</v>
      </c>
      <c r="Q3" s="158"/>
      <c r="R3" s="158"/>
      <c r="S3" s="158"/>
      <c r="T3" s="159"/>
      <c r="U3" s="149" t="s">
        <v>165</v>
      </c>
      <c r="V3" s="150"/>
      <c r="W3" s="150"/>
      <c r="X3" s="150"/>
      <c r="Y3" s="160"/>
      <c r="Z3" s="157" t="s">
        <v>192</v>
      </c>
      <c r="AA3" s="158"/>
      <c r="AB3" s="158"/>
      <c r="AC3" s="149" t="s">
        <v>166</v>
      </c>
      <c r="AD3" s="150"/>
      <c r="AE3" s="150"/>
      <c r="AF3" s="157" t="s">
        <v>193</v>
      </c>
      <c r="AG3" s="158"/>
      <c r="AH3" s="158"/>
      <c r="AI3" s="149" t="s">
        <v>167</v>
      </c>
      <c r="AJ3" s="150"/>
      <c r="AK3" s="150"/>
      <c r="AL3" s="149" t="s">
        <v>31</v>
      </c>
      <c r="AM3" s="150"/>
      <c r="AN3" s="166" t="s">
        <v>195</v>
      </c>
      <c r="AO3" s="167"/>
      <c r="AP3" s="167"/>
      <c r="AQ3" s="151" t="s">
        <v>168</v>
      </c>
      <c r="AR3" s="152"/>
      <c r="AS3" s="152"/>
      <c r="AT3" s="153" t="s">
        <v>39</v>
      </c>
      <c r="AU3" s="153" t="s">
        <v>32</v>
      </c>
      <c r="AV3" s="162" t="s">
        <v>132</v>
      </c>
      <c r="AW3" s="163"/>
      <c r="AX3" s="163"/>
      <c r="AY3" s="163" t="s">
        <v>28</v>
      </c>
      <c r="AZ3" s="163"/>
      <c r="BA3" s="163"/>
      <c r="BB3" s="162" t="s">
        <v>1</v>
      </c>
      <c r="BC3" s="41"/>
      <c r="BD3" s="41"/>
      <c r="BE3" s="41"/>
      <c r="BF3" s="41"/>
      <c r="BG3" s="41"/>
      <c r="BH3" s="41"/>
      <c r="BI3" s="41"/>
      <c r="BJ3" s="41"/>
      <c r="BK3" s="41"/>
      <c r="BL3" s="41"/>
      <c r="BM3" s="41"/>
      <c r="BN3" s="41"/>
    </row>
    <row r="4" spans="1:66" s="42" customFormat="1" ht="43.5" customHeight="1">
      <c r="A4" s="161"/>
      <c r="B4" s="154"/>
      <c r="C4" s="52" t="s">
        <v>159</v>
      </c>
      <c r="D4" s="43" t="s">
        <v>157</v>
      </c>
      <c r="E4" s="163"/>
      <c r="F4" s="41" t="s">
        <v>156</v>
      </c>
      <c r="G4" s="41" t="s">
        <v>23</v>
      </c>
      <c r="H4" s="41" t="s">
        <v>24</v>
      </c>
      <c r="I4" s="164"/>
      <c r="J4" s="164"/>
      <c r="K4" s="154"/>
      <c r="L4" s="40" t="s">
        <v>134</v>
      </c>
      <c r="M4" s="156"/>
      <c r="N4" s="81" t="s">
        <v>191</v>
      </c>
      <c r="O4" s="40" t="s">
        <v>169</v>
      </c>
      <c r="P4" s="82" t="s">
        <v>33</v>
      </c>
      <c r="Q4" s="82" t="s">
        <v>66</v>
      </c>
      <c r="R4" s="82" t="s">
        <v>34</v>
      </c>
      <c r="S4" s="83" t="s">
        <v>44</v>
      </c>
      <c r="T4" s="83" t="s">
        <v>43</v>
      </c>
      <c r="U4" s="41" t="s">
        <v>33</v>
      </c>
      <c r="V4" s="40" t="s">
        <v>66</v>
      </c>
      <c r="W4" s="40" t="s">
        <v>34</v>
      </c>
      <c r="X4" s="44" t="s">
        <v>44</v>
      </c>
      <c r="Y4" s="44" t="s">
        <v>43</v>
      </c>
      <c r="Z4" s="82" t="s">
        <v>33</v>
      </c>
      <c r="AA4" s="83" t="s">
        <v>44</v>
      </c>
      <c r="AB4" s="83" t="s">
        <v>43</v>
      </c>
      <c r="AC4" s="40" t="s">
        <v>33</v>
      </c>
      <c r="AD4" s="44" t="s">
        <v>44</v>
      </c>
      <c r="AE4" s="44" t="s">
        <v>43</v>
      </c>
      <c r="AF4" s="82" t="s">
        <v>33</v>
      </c>
      <c r="AG4" s="83" t="s">
        <v>44</v>
      </c>
      <c r="AH4" s="83" t="s">
        <v>43</v>
      </c>
      <c r="AI4" s="40" t="s">
        <v>33</v>
      </c>
      <c r="AJ4" s="44" t="s">
        <v>44</v>
      </c>
      <c r="AK4" s="44" t="s">
        <v>43</v>
      </c>
      <c r="AL4" s="84" t="s">
        <v>194</v>
      </c>
      <c r="AM4" s="40" t="s">
        <v>170</v>
      </c>
      <c r="AN4" s="85" t="s">
        <v>48</v>
      </c>
      <c r="AO4" s="85" t="s">
        <v>49</v>
      </c>
      <c r="AP4" s="85" t="s">
        <v>50</v>
      </c>
      <c r="AQ4" s="31" t="s">
        <v>48</v>
      </c>
      <c r="AR4" s="31" t="s">
        <v>49</v>
      </c>
      <c r="AS4" s="31" t="s">
        <v>50</v>
      </c>
      <c r="AT4" s="154"/>
      <c r="AU4" s="154"/>
      <c r="AV4" s="40" t="s">
        <v>35</v>
      </c>
      <c r="AW4" s="40" t="s">
        <v>36</v>
      </c>
      <c r="AX4" s="40" t="s">
        <v>37</v>
      </c>
      <c r="AY4" s="40" t="s">
        <v>176</v>
      </c>
      <c r="AZ4" s="40" t="s">
        <v>36</v>
      </c>
      <c r="BA4" s="40" t="s">
        <v>37</v>
      </c>
      <c r="BB4" s="163"/>
      <c r="BC4" s="41" t="s">
        <v>144</v>
      </c>
      <c r="BD4" s="41" t="s">
        <v>145</v>
      </c>
      <c r="BE4" s="41" t="s">
        <v>146</v>
      </c>
      <c r="BF4" s="41" t="s">
        <v>147</v>
      </c>
      <c r="BG4" s="41" t="s">
        <v>148</v>
      </c>
      <c r="BH4" s="41" t="s">
        <v>149</v>
      </c>
      <c r="BI4" s="41" t="s">
        <v>150</v>
      </c>
      <c r="BJ4" s="41" t="s">
        <v>151</v>
      </c>
      <c r="BK4" s="41" t="s">
        <v>152</v>
      </c>
      <c r="BL4" s="41" t="s">
        <v>153</v>
      </c>
      <c r="BM4" s="41" t="s">
        <v>154</v>
      </c>
      <c r="BN4" s="41" t="s">
        <v>155</v>
      </c>
    </row>
    <row r="5" spans="1:66" s="62" customFormat="1" ht="23.25" customHeight="1">
      <c r="A5" s="53" t="s">
        <v>130</v>
      </c>
      <c r="B5" s="87">
        <v>42465</v>
      </c>
      <c r="C5" s="61" t="s">
        <v>177</v>
      </c>
      <c r="D5" s="61" t="s">
        <v>178</v>
      </c>
      <c r="E5" s="65" t="s">
        <v>180</v>
      </c>
      <c r="F5" s="79">
        <v>9999999</v>
      </c>
      <c r="G5" s="76" t="s">
        <v>181</v>
      </c>
      <c r="H5" s="63" t="s">
        <v>182</v>
      </c>
      <c r="I5" s="63" t="s">
        <v>131</v>
      </c>
      <c r="J5" s="64" t="s">
        <v>161</v>
      </c>
      <c r="K5" s="54" t="s">
        <v>183</v>
      </c>
      <c r="L5" s="87">
        <v>42495</v>
      </c>
      <c r="M5" s="30" t="s">
        <v>162</v>
      </c>
      <c r="N5" s="56" t="s">
        <v>184</v>
      </c>
      <c r="O5" s="56" t="s">
        <v>25</v>
      </c>
      <c r="P5" s="57">
        <v>550</v>
      </c>
      <c r="Q5" s="58"/>
      <c r="R5" s="57" t="s">
        <v>163</v>
      </c>
      <c r="S5" s="58">
        <v>6000</v>
      </c>
      <c r="T5" s="58">
        <v>6000</v>
      </c>
      <c r="U5" s="57">
        <v>550</v>
      </c>
      <c r="V5" s="58"/>
      <c r="W5" s="57" t="s">
        <v>163</v>
      </c>
      <c r="X5" s="58">
        <v>550</v>
      </c>
      <c r="Y5" s="58">
        <v>6000</v>
      </c>
      <c r="Z5" s="57"/>
      <c r="AA5" s="58"/>
      <c r="AB5" s="58"/>
      <c r="AC5" s="57"/>
      <c r="AD5" s="58"/>
      <c r="AE5" s="58"/>
      <c r="AF5" s="57"/>
      <c r="AG5" s="58"/>
      <c r="AH5" s="58"/>
      <c r="AI5" s="57"/>
      <c r="AJ5" s="58"/>
      <c r="AK5" s="58"/>
      <c r="AL5" s="57"/>
      <c r="AM5" s="57"/>
      <c r="AN5" s="59">
        <v>1000</v>
      </c>
      <c r="AO5" s="57">
        <v>800</v>
      </c>
      <c r="AP5" s="57"/>
      <c r="AQ5" s="59">
        <v>1000</v>
      </c>
      <c r="AR5" s="57">
        <v>800</v>
      </c>
      <c r="AS5" s="57"/>
      <c r="AT5" s="56" t="s">
        <v>179</v>
      </c>
      <c r="AU5" s="60" t="s">
        <v>185</v>
      </c>
      <c r="AV5" s="63" t="s">
        <v>186</v>
      </c>
      <c r="AW5" s="63" t="s">
        <v>26</v>
      </c>
      <c r="AX5" s="63" t="s">
        <v>187</v>
      </c>
      <c r="AY5" s="80" t="s">
        <v>188</v>
      </c>
      <c r="AZ5" s="63" t="s">
        <v>26</v>
      </c>
      <c r="BA5" s="63" t="s">
        <v>189</v>
      </c>
      <c r="BB5" s="61" t="s">
        <v>164</v>
      </c>
      <c r="BC5" s="55"/>
      <c r="BD5" s="55"/>
      <c r="BE5" s="55"/>
      <c r="BF5" s="55"/>
      <c r="BG5" s="55"/>
      <c r="BH5" s="55"/>
      <c r="BI5" s="55"/>
      <c r="BJ5" s="55"/>
      <c r="BK5" s="55"/>
      <c r="BL5" s="55"/>
      <c r="BM5" s="65"/>
      <c r="BN5" s="65"/>
    </row>
    <row r="6" spans="1:66" ht="19.5" customHeight="1">
      <c r="A6" s="48">
        <v>1</v>
      </c>
      <c r="B6" s="86"/>
      <c r="C6" s="66"/>
      <c r="D6" s="66"/>
      <c r="E6" s="67"/>
      <c r="F6" s="78"/>
      <c r="G6" s="77"/>
      <c r="H6" s="68"/>
      <c r="I6" s="68"/>
      <c r="J6" s="69"/>
      <c r="K6" s="5" t="s">
        <v>135</v>
      </c>
      <c r="L6" s="86"/>
      <c r="M6" s="27" t="s">
        <v>135</v>
      </c>
      <c r="N6" s="4"/>
      <c r="O6" s="4"/>
      <c r="P6" s="26"/>
      <c r="Q6" s="46"/>
      <c r="R6" s="45"/>
      <c r="S6" s="49"/>
      <c r="T6" s="46"/>
      <c r="U6" s="26"/>
      <c r="V6" s="46"/>
      <c r="W6" s="45"/>
      <c r="X6" s="46"/>
      <c r="Y6" s="46"/>
      <c r="Z6" s="45"/>
      <c r="AA6" s="46"/>
      <c r="AB6" s="46"/>
      <c r="AC6" s="45"/>
      <c r="AD6" s="46"/>
      <c r="AE6" s="46"/>
      <c r="AF6" s="45"/>
      <c r="AG6" s="46"/>
      <c r="AH6" s="46"/>
      <c r="AI6" s="45"/>
      <c r="AJ6" s="46"/>
      <c r="AK6" s="46"/>
      <c r="AL6" s="45"/>
      <c r="AM6" s="45"/>
      <c r="AN6" s="47"/>
      <c r="AO6" s="45"/>
      <c r="AP6" s="45"/>
      <c r="AQ6" s="47"/>
      <c r="AR6" s="45"/>
      <c r="AS6" s="45"/>
      <c r="AT6" s="4" t="s">
        <v>175</v>
      </c>
      <c r="AU6" s="32" t="s">
        <v>135</v>
      </c>
      <c r="AV6" s="70"/>
      <c r="AW6" s="68"/>
      <c r="AX6" s="71"/>
      <c r="AY6" s="71"/>
      <c r="AZ6" s="71"/>
      <c r="BA6" s="71"/>
      <c r="BB6" s="66"/>
      <c r="BC6" s="29"/>
      <c r="BD6" s="29"/>
      <c r="BE6" s="29"/>
      <c r="BF6" s="29"/>
      <c r="BG6" s="29"/>
      <c r="BH6" s="29"/>
      <c r="BI6" s="29"/>
      <c r="BJ6" s="29"/>
      <c r="BK6" s="29"/>
      <c r="BL6" s="29"/>
      <c r="BM6" s="72"/>
      <c r="BN6" s="72"/>
    </row>
    <row r="7" spans="1:66" ht="19.5" customHeight="1">
      <c r="A7" s="48">
        <v>2</v>
      </c>
      <c r="B7" s="86"/>
      <c r="C7" s="73"/>
      <c r="D7" s="74"/>
      <c r="E7" s="67"/>
      <c r="F7" s="78"/>
      <c r="G7" s="77"/>
      <c r="H7" s="68"/>
      <c r="I7" s="68"/>
      <c r="J7" s="69"/>
      <c r="K7" s="5" t="s">
        <v>135</v>
      </c>
      <c r="L7" s="86"/>
      <c r="M7" s="27" t="s">
        <v>135</v>
      </c>
      <c r="N7" s="4"/>
      <c r="O7" s="4"/>
      <c r="P7" s="26"/>
      <c r="Q7" s="46"/>
      <c r="R7" s="45"/>
      <c r="S7" s="49"/>
      <c r="T7" s="46"/>
      <c r="U7" s="26"/>
      <c r="V7" s="46"/>
      <c r="W7" s="45"/>
      <c r="X7" s="46"/>
      <c r="Y7" s="46"/>
      <c r="Z7" s="45"/>
      <c r="AA7" s="46"/>
      <c r="AB7" s="46"/>
      <c r="AC7" s="45"/>
      <c r="AD7" s="46"/>
      <c r="AE7" s="46"/>
      <c r="AF7" s="45"/>
      <c r="AG7" s="46"/>
      <c r="AH7" s="46"/>
      <c r="AI7" s="45"/>
      <c r="AJ7" s="46"/>
      <c r="AK7" s="46"/>
      <c r="AL7" s="45"/>
      <c r="AM7" s="45"/>
      <c r="AN7" s="47"/>
      <c r="AO7" s="45"/>
      <c r="AP7" s="45"/>
      <c r="AQ7" s="47"/>
      <c r="AR7" s="45"/>
      <c r="AS7" s="45"/>
      <c r="AT7" s="4" t="s">
        <v>175</v>
      </c>
      <c r="AU7" s="32" t="s">
        <v>135</v>
      </c>
      <c r="AV7" s="70"/>
      <c r="AW7" s="68"/>
      <c r="AX7" s="71"/>
      <c r="AY7" s="71"/>
      <c r="AZ7" s="71"/>
      <c r="BA7" s="71"/>
      <c r="BB7" s="73"/>
      <c r="BC7" s="29"/>
      <c r="BD7" s="29"/>
      <c r="BE7" s="29"/>
      <c r="BF7" s="29"/>
      <c r="BG7" s="29"/>
      <c r="BH7" s="29"/>
      <c r="BI7" s="29"/>
      <c r="BJ7" s="29"/>
      <c r="BK7" s="29"/>
      <c r="BL7" s="29"/>
      <c r="BM7" s="72"/>
      <c r="BN7" s="72"/>
    </row>
    <row r="8" spans="1:66" ht="18.75" customHeight="1">
      <c r="A8" s="48">
        <v>3</v>
      </c>
      <c r="B8" s="86"/>
      <c r="C8" s="73"/>
      <c r="D8" s="73"/>
      <c r="E8" s="75"/>
      <c r="F8" s="78"/>
      <c r="G8" s="77"/>
      <c r="H8" s="68"/>
      <c r="I8" s="68"/>
      <c r="J8" s="69"/>
      <c r="K8" s="5" t="s">
        <v>135</v>
      </c>
      <c r="L8" s="86"/>
      <c r="M8" s="27" t="s">
        <v>135</v>
      </c>
      <c r="N8" s="4"/>
      <c r="O8" s="4"/>
      <c r="P8" s="45"/>
      <c r="Q8" s="46"/>
      <c r="R8" s="45"/>
      <c r="S8" s="46"/>
      <c r="T8" s="46"/>
      <c r="U8" s="45"/>
      <c r="V8" s="46"/>
      <c r="W8" s="45"/>
      <c r="X8" s="46"/>
      <c r="Y8" s="46"/>
      <c r="Z8" s="45"/>
      <c r="AA8" s="46"/>
      <c r="AB8" s="46"/>
      <c r="AC8" s="45"/>
      <c r="AD8" s="46"/>
      <c r="AE8" s="46"/>
      <c r="AF8" s="45"/>
      <c r="AG8" s="46"/>
      <c r="AH8" s="46"/>
      <c r="AI8" s="45"/>
      <c r="AJ8" s="46"/>
      <c r="AK8" s="46"/>
      <c r="AL8" s="45"/>
      <c r="AM8" s="45"/>
      <c r="AN8" s="47"/>
      <c r="AO8" s="45"/>
      <c r="AP8" s="45"/>
      <c r="AQ8" s="47"/>
      <c r="AR8" s="45"/>
      <c r="AS8" s="45"/>
      <c r="AT8" s="4" t="s">
        <v>175</v>
      </c>
      <c r="AU8" s="32" t="s">
        <v>135</v>
      </c>
      <c r="AV8" s="71"/>
      <c r="AW8" s="68"/>
      <c r="AX8" s="71"/>
      <c r="AY8" s="71"/>
      <c r="AZ8" s="71"/>
      <c r="BA8" s="71"/>
      <c r="BB8" s="73"/>
      <c r="BC8" s="29"/>
      <c r="BD8" s="29"/>
      <c r="BE8" s="29"/>
      <c r="BF8" s="29"/>
      <c r="BG8" s="29"/>
      <c r="BH8" s="29"/>
      <c r="BI8" s="29"/>
      <c r="BJ8" s="29"/>
      <c r="BK8" s="29"/>
      <c r="BL8" s="29"/>
      <c r="BM8" s="72"/>
      <c r="BN8" s="72"/>
    </row>
    <row r="9" spans="1:66" ht="18.75" customHeight="1">
      <c r="A9" s="48">
        <v>4</v>
      </c>
      <c r="B9" s="86"/>
      <c r="C9" s="73"/>
      <c r="D9" s="73"/>
      <c r="E9" s="72"/>
      <c r="F9" s="78"/>
      <c r="G9" s="77"/>
      <c r="H9" s="68"/>
      <c r="I9" s="68"/>
      <c r="J9" s="69"/>
      <c r="K9" s="5" t="s">
        <v>135</v>
      </c>
      <c r="L9" s="86"/>
      <c r="M9" s="27" t="s">
        <v>135</v>
      </c>
      <c r="N9" s="4"/>
      <c r="O9" s="4"/>
      <c r="P9" s="45"/>
      <c r="Q9" s="46"/>
      <c r="R9" s="45"/>
      <c r="S9" s="46"/>
      <c r="T9" s="46"/>
      <c r="U9" s="45"/>
      <c r="V9" s="46"/>
      <c r="W9" s="45"/>
      <c r="X9" s="46"/>
      <c r="Y9" s="46"/>
      <c r="Z9" s="45"/>
      <c r="AA9" s="46"/>
      <c r="AB9" s="46"/>
      <c r="AC9" s="45"/>
      <c r="AD9" s="46"/>
      <c r="AE9" s="46"/>
      <c r="AF9" s="45"/>
      <c r="AG9" s="46"/>
      <c r="AH9" s="46"/>
      <c r="AI9" s="45"/>
      <c r="AJ9" s="46"/>
      <c r="AK9" s="46"/>
      <c r="AL9" s="45"/>
      <c r="AM9" s="45"/>
      <c r="AN9" s="47"/>
      <c r="AO9" s="45"/>
      <c r="AP9" s="45"/>
      <c r="AQ9" s="47"/>
      <c r="AR9" s="45"/>
      <c r="AS9" s="45"/>
      <c r="AT9" s="4" t="s">
        <v>175</v>
      </c>
      <c r="AU9" s="32" t="s">
        <v>135</v>
      </c>
      <c r="AV9" s="71"/>
      <c r="AW9" s="68"/>
      <c r="AX9" s="71"/>
      <c r="AY9" s="71"/>
      <c r="AZ9" s="71"/>
      <c r="BA9" s="71"/>
      <c r="BB9" s="73"/>
      <c r="BC9" s="29"/>
      <c r="BD9" s="29"/>
      <c r="BE9" s="29"/>
      <c r="BF9" s="29"/>
      <c r="BG9" s="29"/>
      <c r="BH9" s="29"/>
      <c r="BI9" s="29"/>
      <c r="BJ9" s="29"/>
      <c r="BK9" s="29"/>
      <c r="BL9" s="29"/>
      <c r="BM9" s="72"/>
      <c r="BN9" s="72"/>
    </row>
    <row r="10" spans="1:66" ht="18.75" customHeight="1">
      <c r="A10" s="48">
        <v>5</v>
      </c>
      <c r="B10" s="86"/>
      <c r="C10" s="68"/>
      <c r="D10" s="68"/>
      <c r="E10" s="72"/>
      <c r="F10" s="78"/>
      <c r="G10" s="77"/>
      <c r="H10" s="68"/>
      <c r="I10" s="68"/>
      <c r="J10" s="69"/>
      <c r="K10" s="5" t="s">
        <v>135</v>
      </c>
      <c r="L10" s="86"/>
      <c r="M10" s="27" t="s">
        <v>135</v>
      </c>
      <c r="N10" s="4"/>
      <c r="O10" s="4"/>
      <c r="P10" s="45"/>
      <c r="Q10" s="46"/>
      <c r="R10" s="45"/>
      <c r="S10" s="46"/>
      <c r="T10" s="46"/>
      <c r="U10" s="45"/>
      <c r="V10" s="46"/>
      <c r="W10" s="45"/>
      <c r="X10" s="46"/>
      <c r="Y10" s="46"/>
      <c r="Z10" s="45"/>
      <c r="AA10" s="46"/>
      <c r="AB10" s="46"/>
      <c r="AC10" s="45"/>
      <c r="AD10" s="46"/>
      <c r="AE10" s="46"/>
      <c r="AF10" s="45"/>
      <c r="AG10" s="46"/>
      <c r="AH10" s="46"/>
      <c r="AI10" s="45"/>
      <c r="AJ10" s="46"/>
      <c r="AK10" s="46"/>
      <c r="AL10" s="45"/>
      <c r="AM10" s="45"/>
      <c r="AN10" s="47"/>
      <c r="AO10" s="45"/>
      <c r="AP10" s="45"/>
      <c r="AQ10" s="47"/>
      <c r="AR10" s="45"/>
      <c r="AS10" s="45"/>
      <c r="AT10" s="4" t="s">
        <v>175</v>
      </c>
      <c r="AU10" s="32" t="s">
        <v>135</v>
      </c>
      <c r="AV10" s="71"/>
      <c r="AW10" s="68"/>
      <c r="AX10" s="71"/>
      <c r="AY10" s="71"/>
      <c r="AZ10" s="71"/>
      <c r="BA10" s="71"/>
      <c r="BB10" s="68"/>
      <c r="BC10" s="29"/>
      <c r="BD10" s="29"/>
      <c r="BE10" s="29"/>
      <c r="BF10" s="29"/>
      <c r="BG10" s="29"/>
      <c r="BH10" s="29"/>
      <c r="BI10" s="29"/>
      <c r="BJ10" s="29"/>
      <c r="BK10" s="29"/>
      <c r="BL10" s="29"/>
      <c r="BM10" s="72"/>
      <c r="BN10" s="72"/>
    </row>
    <row r="11" spans="1:66" ht="18.75" customHeight="1">
      <c r="A11" s="48">
        <v>6</v>
      </c>
      <c r="B11" s="86"/>
      <c r="C11" s="68"/>
      <c r="D11" s="68"/>
      <c r="E11" s="72"/>
      <c r="F11" s="78"/>
      <c r="G11" s="77"/>
      <c r="H11" s="68"/>
      <c r="I11" s="68"/>
      <c r="J11" s="69"/>
      <c r="K11" s="5" t="s">
        <v>135</v>
      </c>
      <c r="L11" s="86"/>
      <c r="M11" s="27" t="s">
        <v>135</v>
      </c>
      <c r="N11" s="4"/>
      <c r="O11" s="4"/>
      <c r="P11" s="45"/>
      <c r="Q11" s="46"/>
      <c r="R11" s="45"/>
      <c r="S11" s="46"/>
      <c r="T11" s="46"/>
      <c r="U11" s="45"/>
      <c r="V11" s="46"/>
      <c r="W11" s="45"/>
      <c r="X11" s="46"/>
      <c r="Y11" s="46"/>
      <c r="Z11" s="45"/>
      <c r="AA11" s="46"/>
      <c r="AB11" s="46"/>
      <c r="AC11" s="45"/>
      <c r="AD11" s="46"/>
      <c r="AE11" s="46"/>
      <c r="AF11" s="45"/>
      <c r="AG11" s="46"/>
      <c r="AH11" s="46"/>
      <c r="AI11" s="45"/>
      <c r="AJ11" s="46"/>
      <c r="AK11" s="46"/>
      <c r="AL11" s="45"/>
      <c r="AM11" s="45"/>
      <c r="AN11" s="47"/>
      <c r="AO11" s="45"/>
      <c r="AP11" s="45"/>
      <c r="AQ11" s="47"/>
      <c r="AR11" s="45"/>
      <c r="AS11" s="45"/>
      <c r="AT11" s="4" t="s">
        <v>38</v>
      </c>
      <c r="AU11" s="32" t="s">
        <v>135</v>
      </c>
      <c r="AV11" s="71"/>
      <c r="AW11" s="68"/>
      <c r="AX11" s="71"/>
      <c r="AY11" s="71"/>
      <c r="AZ11" s="71"/>
      <c r="BA11" s="71"/>
      <c r="BB11" s="68"/>
      <c r="BC11" s="29"/>
      <c r="BD11" s="29"/>
      <c r="BE11" s="29"/>
      <c r="BF11" s="29"/>
      <c r="BG11" s="29"/>
      <c r="BH11" s="29"/>
      <c r="BI11" s="29"/>
      <c r="BJ11" s="29"/>
      <c r="BK11" s="29"/>
      <c r="BL11" s="29"/>
      <c r="BM11" s="72"/>
      <c r="BN11" s="72"/>
    </row>
    <row r="12" spans="1:66" ht="18.75" customHeight="1">
      <c r="A12" s="48">
        <v>7</v>
      </c>
      <c r="B12" s="86"/>
      <c r="C12" s="68"/>
      <c r="D12" s="68"/>
      <c r="E12" s="72"/>
      <c r="F12" s="78"/>
      <c r="G12" s="77"/>
      <c r="H12" s="68"/>
      <c r="I12" s="68"/>
      <c r="J12" s="69"/>
      <c r="K12" s="5" t="s">
        <v>135</v>
      </c>
      <c r="L12" s="86"/>
      <c r="M12" s="27" t="s">
        <v>135</v>
      </c>
      <c r="N12" s="4"/>
      <c r="O12" s="4"/>
      <c r="P12" s="45"/>
      <c r="Q12" s="46"/>
      <c r="R12" s="45"/>
      <c r="S12" s="46"/>
      <c r="T12" s="46"/>
      <c r="U12" s="45"/>
      <c r="V12" s="46"/>
      <c r="W12" s="45"/>
      <c r="X12" s="46"/>
      <c r="Y12" s="46"/>
      <c r="Z12" s="45"/>
      <c r="AA12" s="46"/>
      <c r="AB12" s="46"/>
      <c r="AC12" s="45"/>
      <c r="AD12" s="46"/>
      <c r="AE12" s="46"/>
      <c r="AF12" s="45"/>
      <c r="AG12" s="46"/>
      <c r="AH12" s="46"/>
      <c r="AI12" s="45"/>
      <c r="AJ12" s="46"/>
      <c r="AK12" s="46"/>
      <c r="AL12" s="45"/>
      <c r="AM12" s="45"/>
      <c r="AN12" s="47"/>
      <c r="AO12" s="45"/>
      <c r="AP12" s="45"/>
      <c r="AQ12" s="47"/>
      <c r="AR12" s="45"/>
      <c r="AS12" s="45"/>
      <c r="AT12" s="4" t="s">
        <v>38</v>
      </c>
      <c r="AU12" s="32" t="s">
        <v>135</v>
      </c>
      <c r="AV12" s="71"/>
      <c r="AW12" s="68"/>
      <c r="AX12" s="71"/>
      <c r="AY12" s="71"/>
      <c r="AZ12" s="71"/>
      <c r="BA12" s="71"/>
      <c r="BB12" s="68"/>
      <c r="BC12" s="29"/>
      <c r="BD12" s="29"/>
      <c r="BE12" s="29"/>
      <c r="BF12" s="29"/>
      <c r="BG12" s="29"/>
      <c r="BH12" s="29"/>
      <c r="BI12" s="29"/>
      <c r="BJ12" s="29"/>
      <c r="BK12" s="29"/>
      <c r="BL12" s="29"/>
      <c r="BM12" s="72"/>
      <c r="BN12" s="72"/>
    </row>
    <row r="13" spans="1:66" ht="18.75" customHeight="1">
      <c r="A13" s="48">
        <v>8</v>
      </c>
      <c r="B13" s="86"/>
      <c r="C13" s="68"/>
      <c r="D13" s="68"/>
      <c r="E13" s="72"/>
      <c r="F13" s="78"/>
      <c r="G13" s="77"/>
      <c r="H13" s="68"/>
      <c r="I13" s="68"/>
      <c r="J13" s="69"/>
      <c r="K13" s="5" t="s">
        <v>135</v>
      </c>
      <c r="L13" s="86"/>
      <c r="M13" s="27" t="s">
        <v>135</v>
      </c>
      <c r="N13" s="4"/>
      <c r="O13" s="4"/>
      <c r="P13" s="45"/>
      <c r="Q13" s="46"/>
      <c r="R13" s="45"/>
      <c r="S13" s="46"/>
      <c r="T13" s="46"/>
      <c r="U13" s="45"/>
      <c r="V13" s="46"/>
      <c r="W13" s="45"/>
      <c r="X13" s="46"/>
      <c r="Y13" s="46"/>
      <c r="Z13" s="45"/>
      <c r="AA13" s="46"/>
      <c r="AB13" s="46"/>
      <c r="AC13" s="45"/>
      <c r="AD13" s="46"/>
      <c r="AE13" s="46"/>
      <c r="AF13" s="45"/>
      <c r="AG13" s="46"/>
      <c r="AH13" s="46"/>
      <c r="AI13" s="45"/>
      <c r="AJ13" s="46"/>
      <c r="AK13" s="46"/>
      <c r="AL13" s="45"/>
      <c r="AM13" s="45"/>
      <c r="AN13" s="47"/>
      <c r="AO13" s="45"/>
      <c r="AP13" s="45"/>
      <c r="AQ13" s="47"/>
      <c r="AR13" s="45"/>
      <c r="AS13" s="45"/>
      <c r="AT13" s="4" t="s">
        <v>38</v>
      </c>
      <c r="AU13" s="32" t="s">
        <v>135</v>
      </c>
      <c r="AV13" s="71"/>
      <c r="AW13" s="68"/>
      <c r="AX13" s="71"/>
      <c r="AY13" s="71"/>
      <c r="AZ13" s="71"/>
      <c r="BA13" s="71"/>
      <c r="BB13" s="68"/>
      <c r="BC13" s="29"/>
      <c r="BD13" s="29"/>
      <c r="BE13" s="29"/>
      <c r="BF13" s="29"/>
      <c r="BG13" s="29"/>
      <c r="BH13" s="29"/>
      <c r="BI13" s="29"/>
      <c r="BJ13" s="29"/>
      <c r="BK13" s="29"/>
      <c r="BL13" s="29"/>
      <c r="BM13" s="72"/>
      <c r="BN13" s="72"/>
    </row>
    <row r="14" spans="1:66" ht="18.75" customHeight="1">
      <c r="A14" s="48">
        <v>9</v>
      </c>
      <c r="B14" s="86"/>
      <c r="C14" s="68"/>
      <c r="D14" s="68"/>
      <c r="E14" s="72"/>
      <c r="F14" s="78"/>
      <c r="G14" s="77"/>
      <c r="H14" s="68"/>
      <c r="I14" s="68"/>
      <c r="J14" s="69"/>
      <c r="K14" s="5" t="s">
        <v>135</v>
      </c>
      <c r="L14" s="86"/>
      <c r="M14" s="27" t="s">
        <v>135</v>
      </c>
      <c r="N14" s="4"/>
      <c r="O14" s="4"/>
      <c r="P14" s="45"/>
      <c r="Q14" s="46"/>
      <c r="R14" s="45"/>
      <c r="S14" s="46"/>
      <c r="T14" s="46"/>
      <c r="U14" s="45"/>
      <c r="V14" s="46"/>
      <c r="W14" s="45"/>
      <c r="X14" s="46"/>
      <c r="Y14" s="46"/>
      <c r="Z14" s="45"/>
      <c r="AA14" s="46"/>
      <c r="AB14" s="46"/>
      <c r="AC14" s="45"/>
      <c r="AD14" s="46"/>
      <c r="AE14" s="46"/>
      <c r="AF14" s="45"/>
      <c r="AG14" s="46"/>
      <c r="AH14" s="46"/>
      <c r="AI14" s="45"/>
      <c r="AJ14" s="46"/>
      <c r="AK14" s="46"/>
      <c r="AL14" s="45"/>
      <c r="AM14" s="45"/>
      <c r="AN14" s="47"/>
      <c r="AO14" s="45"/>
      <c r="AP14" s="45"/>
      <c r="AQ14" s="47"/>
      <c r="AR14" s="45"/>
      <c r="AS14" s="45"/>
      <c r="AT14" s="4" t="s">
        <v>38</v>
      </c>
      <c r="AU14" s="32" t="s">
        <v>135</v>
      </c>
      <c r="AV14" s="71"/>
      <c r="AW14" s="68"/>
      <c r="AX14" s="71"/>
      <c r="AY14" s="71"/>
      <c r="AZ14" s="71"/>
      <c r="BA14" s="71"/>
      <c r="BB14" s="68"/>
      <c r="BC14" s="29"/>
      <c r="BD14" s="29"/>
      <c r="BE14" s="29"/>
      <c r="BF14" s="29"/>
      <c r="BG14" s="29"/>
      <c r="BH14" s="29"/>
      <c r="BI14" s="29"/>
      <c r="BJ14" s="29"/>
      <c r="BK14" s="29"/>
      <c r="BL14" s="29"/>
      <c r="BM14" s="72"/>
      <c r="BN14" s="72"/>
    </row>
    <row r="15" spans="1:66" ht="18.75" customHeight="1">
      <c r="A15" s="48">
        <v>10</v>
      </c>
      <c r="B15" s="86"/>
      <c r="C15" s="68"/>
      <c r="D15" s="68"/>
      <c r="E15" s="72"/>
      <c r="F15" s="78"/>
      <c r="G15" s="77"/>
      <c r="H15" s="68"/>
      <c r="I15" s="68"/>
      <c r="J15" s="69"/>
      <c r="K15" s="5" t="s">
        <v>135</v>
      </c>
      <c r="L15" s="86"/>
      <c r="M15" s="27" t="s">
        <v>135</v>
      </c>
      <c r="N15" s="4"/>
      <c r="O15" s="4"/>
      <c r="P15" s="45"/>
      <c r="Q15" s="46"/>
      <c r="R15" s="45"/>
      <c r="S15" s="46"/>
      <c r="T15" s="46"/>
      <c r="U15" s="45"/>
      <c r="V15" s="46"/>
      <c r="W15" s="45"/>
      <c r="X15" s="46"/>
      <c r="Y15" s="46"/>
      <c r="Z15" s="45"/>
      <c r="AA15" s="46"/>
      <c r="AB15" s="46"/>
      <c r="AC15" s="45"/>
      <c r="AD15" s="46"/>
      <c r="AE15" s="46"/>
      <c r="AF15" s="45"/>
      <c r="AG15" s="46"/>
      <c r="AH15" s="46"/>
      <c r="AI15" s="45"/>
      <c r="AJ15" s="46"/>
      <c r="AK15" s="46"/>
      <c r="AL15" s="45"/>
      <c r="AM15" s="45"/>
      <c r="AN15" s="47"/>
      <c r="AO15" s="45"/>
      <c r="AP15" s="45"/>
      <c r="AQ15" s="47"/>
      <c r="AR15" s="45"/>
      <c r="AS15" s="45"/>
      <c r="AT15" s="4" t="s">
        <v>38</v>
      </c>
      <c r="AU15" s="32" t="s">
        <v>135</v>
      </c>
      <c r="AV15" s="71"/>
      <c r="AW15" s="68"/>
      <c r="AX15" s="71"/>
      <c r="AY15" s="71"/>
      <c r="AZ15" s="71"/>
      <c r="BA15" s="71"/>
      <c r="BB15" s="68"/>
      <c r="BC15" s="29"/>
      <c r="BD15" s="29"/>
      <c r="BE15" s="29"/>
      <c r="BF15" s="29"/>
      <c r="BG15" s="29"/>
      <c r="BH15" s="29"/>
      <c r="BI15" s="29"/>
      <c r="BJ15" s="29"/>
      <c r="BK15" s="29"/>
      <c r="BL15" s="29"/>
      <c r="BM15" s="72"/>
      <c r="BN15" s="72"/>
    </row>
    <row r="16" spans="1:66" ht="18.75" customHeight="1">
      <c r="A16" s="48">
        <v>11</v>
      </c>
      <c r="B16" s="86"/>
      <c r="C16" s="68"/>
      <c r="D16" s="73"/>
      <c r="E16" s="72"/>
      <c r="F16" s="78"/>
      <c r="G16" s="77"/>
      <c r="H16" s="68"/>
      <c r="I16" s="68"/>
      <c r="J16" s="69"/>
      <c r="K16" s="5" t="s">
        <v>135</v>
      </c>
      <c r="L16" s="86"/>
      <c r="M16" s="27" t="s">
        <v>135</v>
      </c>
      <c r="N16" s="4"/>
      <c r="O16" s="4"/>
      <c r="P16" s="45"/>
      <c r="Q16" s="46"/>
      <c r="R16" s="45"/>
      <c r="S16" s="46"/>
      <c r="T16" s="46"/>
      <c r="U16" s="45"/>
      <c r="V16" s="46"/>
      <c r="W16" s="45"/>
      <c r="X16" s="46"/>
      <c r="Y16" s="46"/>
      <c r="Z16" s="45"/>
      <c r="AA16" s="46"/>
      <c r="AB16" s="46"/>
      <c r="AC16" s="45"/>
      <c r="AD16" s="46"/>
      <c r="AE16" s="46"/>
      <c r="AF16" s="45"/>
      <c r="AG16" s="46"/>
      <c r="AH16" s="46"/>
      <c r="AI16" s="45"/>
      <c r="AJ16" s="46"/>
      <c r="AK16" s="46"/>
      <c r="AL16" s="45"/>
      <c r="AM16" s="45"/>
      <c r="AN16" s="47"/>
      <c r="AO16" s="45"/>
      <c r="AP16" s="45"/>
      <c r="AQ16" s="47"/>
      <c r="AR16" s="45"/>
      <c r="AS16" s="45"/>
      <c r="AT16" s="4" t="s">
        <v>38</v>
      </c>
      <c r="AU16" s="32" t="s">
        <v>135</v>
      </c>
      <c r="AV16" s="71"/>
      <c r="AW16" s="68"/>
      <c r="AX16" s="71"/>
      <c r="AY16" s="71"/>
      <c r="AZ16" s="71"/>
      <c r="BA16" s="71"/>
      <c r="BB16" s="73"/>
      <c r="BC16" s="29"/>
      <c r="BD16" s="29"/>
      <c r="BE16" s="29"/>
      <c r="BF16" s="29"/>
      <c r="BG16" s="29"/>
      <c r="BH16" s="29"/>
      <c r="BI16" s="29"/>
      <c r="BJ16" s="29"/>
      <c r="BK16" s="29"/>
      <c r="BL16" s="29"/>
      <c r="BM16" s="72"/>
      <c r="BN16" s="72"/>
    </row>
    <row r="17" spans="1:66" ht="18.75" customHeight="1">
      <c r="A17" s="48">
        <v>12</v>
      </c>
      <c r="B17" s="86"/>
      <c r="C17" s="68"/>
      <c r="D17" s="68"/>
      <c r="E17" s="72"/>
      <c r="F17" s="78"/>
      <c r="G17" s="77"/>
      <c r="H17" s="68"/>
      <c r="I17" s="68"/>
      <c r="J17" s="69"/>
      <c r="K17" s="5" t="s">
        <v>135</v>
      </c>
      <c r="L17" s="86"/>
      <c r="M17" s="27" t="s">
        <v>135</v>
      </c>
      <c r="N17" s="4"/>
      <c r="O17" s="4"/>
      <c r="P17" s="45"/>
      <c r="Q17" s="46"/>
      <c r="R17" s="45"/>
      <c r="S17" s="46"/>
      <c r="T17" s="46"/>
      <c r="U17" s="45"/>
      <c r="V17" s="46"/>
      <c r="W17" s="45"/>
      <c r="X17" s="46"/>
      <c r="Y17" s="46"/>
      <c r="Z17" s="45"/>
      <c r="AA17" s="46"/>
      <c r="AB17" s="46"/>
      <c r="AC17" s="45"/>
      <c r="AD17" s="46"/>
      <c r="AE17" s="46"/>
      <c r="AF17" s="45"/>
      <c r="AG17" s="46"/>
      <c r="AH17" s="46"/>
      <c r="AI17" s="45"/>
      <c r="AJ17" s="46"/>
      <c r="AK17" s="46"/>
      <c r="AL17" s="45"/>
      <c r="AM17" s="45"/>
      <c r="AN17" s="47"/>
      <c r="AO17" s="45"/>
      <c r="AP17" s="45"/>
      <c r="AQ17" s="47"/>
      <c r="AR17" s="45"/>
      <c r="AS17" s="45"/>
      <c r="AT17" s="4" t="s">
        <v>38</v>
      </c>
      <c r="AU17" s="32" t="s">
        <v>135</v>
      </c>
      <c r="AV17" s="71"/>
      <c r="AW17" s="68"/>
      <c r="AX17" s="71"/>
      <c r="AY17" s="71"/>
      <c r="AZ17" s="71"/>
      <c r="BA17" s="71"/>
      <c r="BB17" s="68"/>
      <c r="BC17" s="29"/>
      <c r="BD17" s="29"/>
      <c r="BE17" s="29"/>
      <c r="BF17" s="29"/>
      <c r="BG17" s="29"/>
      <c r="BH17" s="29"/>
      <c r="BI17" s="29"/>
      <c r="BJ17" s="29"/>
      <c r="BK17" s="29"/>
      <c r="BL17" s="29"/>
      <c r="BM17" s="72"/>
      <c r="BN17" s="72"/>
    </row>
    <row r="18" spans="1:66" ht="18.75" customHeight="1">
      <c r="A18" s="48">
        <v>13</v>
      </c>
      <c r="B18" s="86"/>
      <c r="C18" s="68"/>
      <c r="D18" s="68"/>
      <c r="E18" s="72"/>
      <c r="F18" s="78"/>
      <c r="G18" s="77"/>
      <c r="H18" s="68"/>
      <c r="I18" s="68"/>
      <c r="J18" s="69"/>
      <c r="K18" s="5" t="s">
        <v>135</v>
      </c>
      <c r="L18" s="86"/>
      <c r="M18" s="27" t="s">
        <v>135</v>
      </c>
      <c r="N18" s="4"/>
      <c r="O18" s="4"/>
      <c r="P18" s="45"/>
      <c r="Q18" s="46"/>
      <c r="R18" s="45"/>
      <c r="S18" s="46"/>
      <c r="T18" s="46"/>
      <c r="U18" s="45"/>
      <c r="V18" s="46"/>
      <c r="W18" s="45"/>
      <c r="X18" s="46"/>
      <c r="Y18" s="46"/>
      <c r="Z18" s="45"/>
      <c r="AA18" s="46"/>
      <c r="AB18" s="46"/>
      <c r="AC18" s="45"/>
      <c r="AD18" s="46"/>
      <c r="AE18" s="46"/>
      <c r="AF18" s="45"/>
      <c r="AG18" s="46"/>
      <c r="AH18" s="46"/>
      <c r="AI18" s="45"/>
      <c r="AJ18" s="46"/>
      <c r="AK18" s="46"/>
      <c r="AL18" s="45"/>
      <c r="AM18" s="45"/>
      <c r="AN18" s="47"/>
      <c r="AO18" s="45"/>
      <c r="AP18" s="45"/>
      <c r="AQ18" s="47"/>
      <c r="AR18" s="45"/>
      <c r="AS18" s="45"/>
      <c r="AT18" s="4" t="s">
        <v>38</v>
      </c>
      <c r="AU18" s="32" t="s">
        <v>135</v>
      </c>
      <c r="AV18" s="71"/>
      <c r="AW18" s="68"/>
      <c r="AX18" s="71"/>
      <c r="AY18" s="71"/>
      <c r="AZ18" s="71"/>
      <c r="BA18" s="71"/>
      <c r="BB18" s="68"/>
      <c r="BC18" s="29"/>
      <c r="BD18" s="29"/>
      <c r="BE18" s="29"/>
      <c r="BF18" s="29"/>
      <c r="BG18" s="29"/>
      <c r="BH18" s="29"/>
      <c r="BI18" s="29"/>
      <c r="BJ18" s="29"/>
      <c r="BK18" s="29"/>
      <c r="BL18" s="29"/>
      <c r="BM18" s="72"/>
      <c r="BN18" s="72"/>
    </row>
    <row r="19" spans="1:66" ht="18.75" customHeight="1">
      <c r="A19" s="48">
        <v>14</v>
      </c>
      <c r="B19" s="86"/>
      <c r="C19" s="68"/>
      <c r="D19" s="68"/>
      <c r="E19" s="72"/>
      <c r="F19" s="78"/>
      <c r="G19" s="77"/>
      <c r="H19" s="68"/>
      <c r="I19" s="68"/>
      <c r="J19" s="69"/>
      <c r="K19" s="5" t="s">
        <v>135</v>
      </c>
      <c r="L19" s="86"/>
      <c r="M19" s="27" t="s">
        <v>135</v>
      </c>
      <c r="N19" s="4"/>
      <c r="O19" s="4"/>
      <c r="P19" s="45"/>
      <c r="Q19" s="46"/>
      <c r="R19" s="45"/>
      <c r="S19" s="46"/>
      <c r="T19" s="46"/>
      <c r="U19" s="45"/>
      <c r="V19" s="46"/>
      <c r="W19" s="45"/>
      <c r="X19" s="46"/>
      <c r="Y19" s="46"/>
      <c r="Z19" s="45"/>
      <c r="AA19" s="46"/>
      <c r="AB19" s="46"/>
      <c r="AC19" s="45"/>
      <c r="AD19" s="46"/>
      <c r="AE19" s="46"/>
      <c r="AF19" s="45"/>
      <c r="AG19" s="46"/>
      <c r="AH19" s="46"/>
      <c r="AI19" s="45"/>
      <c r="AJ19" s="46"/>
      <c r="AK19" s="46"/>
      <c r="AL19" s="45"/>
      <c r="AM19" s="45"/>
      <c r="AN19" s="47"/>
      <c r="AO19" s="45"/>
      <c r="AP19" s="45"/>
      <c r="AQ19" s="47"/>
      <c r="AR19" s="45"/>
      <c r="AS19" s="45"/>
      <c r="AT19" s="4" t="s">
        <v>38</v>
      </c>
      <c r="AU19" s="32" t="s">
        <v>135</v>
      </c>
      <c r="AV19" s="71"/>
      <c r="AW19" s="68"/>
      <c r="AX19" s="71"/>
      <c r="AY19" s="71"/>
      <c r="AZ19" s="71"/>
      <c r="BA19" s="71"/>
      <c r="BB19" s="68"/>
      <c r="BC19" s="29"/>
      <c r="BD19" s="29"/>
      <c r="BE19" s="29"/>
      <c r="BF19" s="29"/>
      <c r="BG19" s="29"/>
      <c r="BH19" s="29"/>
      <c r="BI19" s="29"/>
      <c r="BJ19" s="29"/>
      <c r="BK19" s="29"/>
      <c r="BL19" s="29"/>
      <c r="BM19" s="72"/>
      <c r="BN19" s="72"/>
    </row>
    <row r="20" spans="1:66" ht="18.75" customHeight="1">
      <c r="A20" s="48">
        <v>15</v>
      </c>
      <c r="B20" s="86"/>
      <c r="C20" s="68"/>
      <c r="D20" s="68"/>
      <c r="E20" s="72"/>
      <c r="F20" s="78"/>
      <c r="G20" s="77"/>
      <c r="H20" s="68"/>
      <c r="I20" s="68"/>
      <c r="J20" s="69"/>
      <c r="K20" s="5" t="s">
        <v>135</v>
      </c>
      <c r="L20" s="86"/>
      <c r="M20" s="27" t="s">
        <v>135</v>
      </c>
      <c r="N20" s="4"/>
      <c r="O20" s="4"/>
      <c r="P20" s="45"/>
      <c r="Q20" s="46"/>
      <c r="R20" s="45"/>
      <c r="S20" s="46"/>
      <c r="T20" s="46"/>
      <c r="U20" s="45"/>
      <c r="V20" s="46"/>
      <c r="W20" s="45"/>
      <c r="X20" s="46"/>
      <c r="Y20" s="46"/>
      <c r="Z20" s="45"/>
      <c r="AA20" s="46"/>
      <c r="AB20" s="46"/>
      <c r="AC20" s="45"/>
      <c r="AD20" s="46"/>
      <c r="AE20" s="46"/>
      <c r="AF20" s="45"/>
      <c r="AG20" s="46"/>
      <c r="AH20" s="46"/>
      <c r="AI20" s="45"/>
      <c r="AJ20" s="46"/>
      <c r="AK20" s="46"/>
      <c r="AL20" s="45"/>
      <c r="AM20" s="45"/>
      <c r="AN20" s="47"/>
      <c r="AO20" s="45"/>
      <c r="AP20" s="45"/>
      <c r="AQ20" s="47"/>
      <c r="AR20" s="45"/>
      <c r="AS20" s="45"/>
      <c r="AT20" s="4" t="s">
        <v>38</v>
      </c>
      <c r="AU20" s="32" t="s">
        <v>135</v>
      </c>
      <c r="AV20" s="71"/>
      <c r="AW20" s="68"/>
      <c r="AX20" s="71"/>
      <c r="AY20" s="71"/>
      <c r="AZ20" s="71"/>
      <c r="BA20" s="71"/>
      <c r="BB20" s="68"/>
      <c r="BC20" s="29"/>
      <c r="BD20" s="29"/>
      <c r="BE20" s="29"/>
      <c r="BF20" s="29"/>
      <c r="BG20" s="29"/>
      <c r="BH20" s="29"/>
      <c r="BI20" s="29"/>
      <c r="BJ20" s="29"/>
      <c r="BK20" s="29"/>
      <c r="BL20" s="29"/>
      <c r="BM20" s="72"/>
      <c r="BN20" s="72"/>
    </row>
    <row r="21" spans="1:66" ht="18.75" customHeight="1">
      <c r="A21" s="48">
        <v>16</v>
      </c>
      <c r="B21" s="86"/>
      <c r="C21" s="68"/>
      <c r="D21" s="68"/>
      <c r="E21" s="72"/>
      <c r="F21" s="78"/>
      <c r="G21" s="77"/>
      <c r="H21" s="68"/>
      <c r="I21" s="68"/>
      <c r="J21" s="69"/>
      <c r="K21" s="5" t="s">
        <v>135</v>
      </c>
      <c r="L21" s="86"/>
      <c r="M21" s="27" t="s">
        <v>135</v>
      </c>
      <c r="N21" s="4"/>
      <c r="O21" s="4"/>
      <c r="P21" s="45"/>
      <c r="Q21" s="46"/>
      <c r="R21" s="45"/>
      <c r="S21" s="46"/>
      <c r="T21" s="46"/>
      <c r="U21" s="45"/>
      <c r="V21" s="46"/>
      <c r="W21" s="45"/>
      <c r="X21" s="46"/>
      <c r="Y21" s="46"/>
      <c r="Z21" s="45"/>
      <c r="AA21" s="46"/>
      <c r="AB21" s="46"/>
      <c r="AC21" s="45"/>
      <c r="AD21" s="46"/>
      <c r="AE21" s="46"/>
      <c r="AF21" s="45"/>
      <c r="AG21" s="46"/>
      <c r="AH21" s="46"/>
      <c r="AI21" s="45"/>
      <c r="AJ21" s="46"/>
      <c r="AK21" s="46"/>
      <c r="AL21" s="45"/>
      <c r="AM21" s="45"/>
      <c r="AN21" s="47"/>
      <c r="AO21" s="45"/>
      <c r="AP21" s="45"/>
      <c r="AQ21" s="47"/>
      <c r="AR21" s="45"/>
      <c r="AS21" s="45"/>
      <c r="AT21" s="4" t="s">
        <v>38</v>
      </c>
      <c r="AU21" s="32" t="s">
        <v>135</v>
      </c>
      <c r="AV21" s="71"/>
      <c r="AW21" s="68"/>
      <c r="AX21" s="71"/>
      <c r="AY21" s="71"/>
      <c r="AZ21" s="71"/>
      <c r="BA21" s="71"/>
      <c r="BB21" s="68"/>
      <c r="BC21" s="29"/>
      <c r="BD21" s="29"/>
      <c r="BE21" s="29"/>
      <c r="BF21" s="29"/>
      <c r="BG21" s="29"/>
      <c r="BH21" s="29"/>
      <c r="BI21" s="29"/>
      <c r="BJ21" s="29"/>
      <c r="BK21" s="29"/>
      <c r="BL21" s="29"/>
      <c r="BM21" s="72"/>
      <c r="BN21" s="72"/>
    </row>
    <row r="22" spans="1:66" ht="18.75" customHeight="1">
      <c r="A22" s="48">
        <v>17</v>
      </c>
      <c r="B22" s="86"/>
      <c r="C22" s="68"/>
      <c r="D22" s="68"/>
      <c r="E22" s="72"/>
      <c r="F22" s="78"/>
      <c r="G22" s="77"/>
      <c r="H22" s="68"/>
      <c r="I22" s="68"/>
      <c r="J22" s="69"/>
      <c r="K22" s="5" t="s">
        <v>135</v>
      </c>
      <c r="L22" s="86"/>
      <c r="M22" s="27" t="s">
        <v>135</v>
      </c>
      <c r="N22" s="4"/>
      <c r="O22" s="4"/>
      <c r="P22" s="45"/>
      <c r="Q22" s="46"/>
      <c r="R22" s="45"/>
      <c r="S22" s="46"/>
      <c r="T22" s="46"/>
      <c r="U22" s="45"/>
      <c r="V22" s="46"/>
      <c r="W22" s="45"/>
      <c r="X22" s="46"/>
      <c r="Y22" s="46"/>
      <c r="Z22" s="45"/>
      <c r="AA22" s="46"/>
      <c r="AB22" s="46"/>
      <c r="AC22" s="45"/>
      <c r="AD22" s="46"/>
      <c r="AE22" s="46"/>
      <c r="AF22" s="45"/>
      <c r="AG22" s="46"/>
      <c r="AH22" s="46"/>
      <c r="AI22" s="45"/>
      <c r="AJ22" s="46"/>
      <c r="AK22" s="46"/>
      <c r="AL22" s="45"/>
      <c r="AM22" s="45"/>
      <c r="AN22" s="47"/>
      <c r="AO22" s="45"/>
      <c r="AP22" s="45"/>
      <c r="AQ22" s="47"/>
      <c r="AR22" s="45"/>
      <c r="AS22" s="45"/>
      <c r="AT22" s="4" t="s">
        <v>38</v>
      </c>
      <c r="AU22" s="32" t="s">
        <v>135</v>
      </c>
      <c r="AV22" s="71"/>
      <c r="AW22" s="68"/>
      <c r="AX22" s="71"/>
      <c r="AY22" s="71"/>
      <c r="AZ22" s="71"/>
      <c r="BA22" s="71"/>
      <c r="BB22" s="68"/>
      <c r="BC22" s="29"/>
      <c r="BD22" s="29"/>
      <c r="BE22" s="29"/>
      <c r="BF22" s="29"/>
      <c r="BG22" s="29"/>
      <c r="BH22" s="29"/>
      <c r="BI22" s="29"/>
      <c r="BJ22" s="29"/>
      <c r="BK22" s="29"/>
      <c r="BL22" s="29"/>
      <c r="BM22" s="72"/>
      <c r="BN22" s="72"/>
    </row>
    <row r="23" spans="1:66" ht="18.75" customHeight="1">
      <c r="A23" s="48">
        <v>18</v>
      </c>
      <c r="B23" s="86"/>
      <c r="C23" s="68"/>
      <c r="D23" s="68"/>
      <c r="E23" s="72"/>
      <c r="F23" s="78"/>
      <c r="G23" s="77"/>
      <c r="H23" s="68"/>
      <c r="I23" s="68"/>
      <c r="J23" s="69"/>
      <c r="K23" s="5" t="s">
        <v>135</v>
      </c>
      <c r="L23" s="86"/>
      <c r="M23" s="27" t="s">
        <v>135</v>
      </c>
      <c r="N23" s="4"/>
      <c r="O23" s="4"/>
      <c r="P23" s="45"/>
      <c r="Q23" s="46"/>
      <c r="R23" s="45"/>
      <c r="S23" s="46"/>
      <c r="T23" s="46"/>
      <c r="U23" s="45"/>
      <c r="V23" s="46"/>
      <c r="W23" s="45"/>
      <c r="X23" s="46"/>
      <c r="Y23" s="46"/>
      <c r="Z23" s="45"/>
      <c r="AA23" s="46"/>
      <c r="AB23" s="46"/>
      <c r="AC23" s="45"/>
      <c r="AD23" s="46"/>
      <c r="AE23" s="46"/>
      <c r="AF23" s="45"/>
      <c r="AG23" s="46"/>
      <c r="AH23" s="46"/>
      <c r="AI23" s="45"/>
      <c r="AJ23" s="46"/>
      <c r="AK23" s="46"/>
      <c r="AL23" s="45"/>
      <c r="AM23" s="45"/>
      <c r="AN23" s="47"/>
      <c r="AO23" s="45"/>
      <c r="AP23" s="45"/>
      <c r="AQ23" s="47"/>
      <c r="AR23" s="45"/>
      <c r="AS23" s="45"/>
      <c r="AT23" s="4" t="s">
        <v>38</v>
      </c>
      <c r="AU23" s="32" t="s">
        <v>135</v>
      </c>
      <c r="AV23" s="71"/>
      <c r="AW23" s="68"/>
      <c r="AX23" s="71"/>
      <c r="AY23" s="71"/>
      <c r="AZ23" s="71"/>
      <c r="BA23" s="71"/>
      <c r="BB23" s="68"/>
      <c r="BC23" s="29"/>
      <c r="BD23" s="29"/>
      <c r="BE23" s="29"/>
      <c r="BF23" s="29"/>
      <c r="BG23" s="29"/>
      <c r="BH23" s="29"/>
      <c r="BI23" s="29"/>
      <c r="BJ23" s="29"/>
      <c r="BK23" s="29"/>
      <c r="BL23" s="29"/>
      <c r="BM23" s="72"/>
      <c r="BN23" s="72"/>
    </row>
    <row r="24" spans="1:66" ht="18.75" customHeight="1">
      <c r="A24" s="48">
        <v>19</v>
      </c>
      <c r="B24" s="86"/>
      <c r="C24" s="68"/>
      <c r="D24" s="68"/>
      <c r="E24" s="72"/>
      <c r="F24" s="78"/>
      <c r="G24" s="77"/>
      <c r="H24" s="68"/>
      <c r="I24" s="68"/>
      <c r="J24" s="69"/>
      <c r="K24" s="5" t="s">
        <v>135</v>
      </c>
      <c r="L24" s="86"/>
      <c r="M24" s="27" t="s">
        <v>135</v>
      </c>
      <c r="N24" s="4"/>
      <c r="O24" s="4"/>
      <c r="P24" s="45"/>
      <c r="Q24" s="46"/>
      <c r="R24" s="45"/>
      <c r="S24" s="46"/>
      <c r="T24" s="46"/>
      <c r="U24" s="45"/>
      <c r="V24" s="46"/>
      <c r="W24" s="45"/>
      <c r="X24" s="46"/>
      <c r="Y24" s="46"/>
      <c r="Z24" s="45"/>
      <c r="AA24" s="46"/>
      <c r="AB24" s="46"/>
      <c r="AC24" s="45"/>
      <c r="AD24" s="46"/>
      <c r="AE24" s="46"/>
      <c r="AF24" s="45"/>
      <c r="AG24" s="46"/>
      <c r="AH24" s="46"/>
      <c r="AI24" s="45"/>
      <c r="AJ24" s="46"/>
      <c r="AK24" s="46"/>
      <c r="AL24" s="45"/>
      <c r="AM24" s="45"/>
      <c r="AN24" s="47"/>
      <c r="AO24" s="45"/>
      <c r="AP24" s="45"/>
      <c r="AQ24" s="47"/>
      <c r="AR24" s="45"/>
      <c r="AS24" s="45"/>
      <c r="AT24" s="4" t="s">
        <v>38</v>
      </c>
      <c r="AU24" s="32" t="s">
        <v>135</v>
      </c>
      <c r="AV24" s="71"/>
      <c r="AW24" s="68"/>
      <c r="AX24" s="71"/>
      <c r="AY24" s="71"/>
      <c r="AZ24" s="71"/>
      <c r="BA24" s="71"/>
      <c r="BB24" s="68"/>
      <c r="BC24" s="29"/>
      <c r="BD24" s="29"/>
      <c r="BE24" s="29"/>
      <c r="BF24" s="29"/>
      <c r="BG24" s="29"/>
      <c r="BH24" s="29"/>
      <c r="BI24" s="29"/>
      <c r="BJ24" s="29"/>
      <c r="BK24" s="29"/>
      <c r="BL24" s="29"/>
      <c r="BM24" s="72"/>
      <c r="BN24" s="72"/>
    </row>
    <row r="25" spans="1:66" ht="18.75" customHeight="1">
      <c r="A25" s="48">
        <v>20</v>
      </c>
      <c r="B25" s="86"/>
      <c r="C25" s="68"/>
      <c r="D25" s="68"/>
      <c r="E25" s="72"/>
      <c r="F25" s="78"/>
      <c r="G25" s="77"/>
      <c r="H25" s="68"/>
      <c r="I25" s="68"/>
      <c r="J25" s="69"/>
      <c r="K25" s="5" t="s">
        <v>135</v>
      </c>
      <c r="L25" s="86"/>
      <c r="M25" s="27" t="s">
        <v>135</v>
      </c>
      <c r="N25" s="4"/>
      <c r="O25" s="4"/>
      <c r="P25" s="45"/>
      <c r="Q25" s="46"/>
      <c r="R25" s="45"/>
      <c r="S25" s="46"/>
      <c r="T25" s="46"/>
      <c r="U25" s="45"/>
      <c r="V25" s="46"/>
      <c r="W25" s="45"/>
      <c r="X25" s="46"/>
      <c r="Y25" s="46"/>
      <c r="Z25" s="45"/>
      <c r="AA25" s="46"/>
      <c r="AB25" s="46"/>
      <c r="AC25" s="45"/>
      <c r="AD25" s="46"/>
      <c r="AE25" s="46"/>
      <c r="AF25" s="45"/>
      <c r="AG25" s="46"/>
      <c r="AH25" s="46"/>
      <c r="AI25" s="45"/>
      <c r="AJ25" s="46"/>
      <c r="AK25" s="46"/>
      <c r="AL25" s="45"/>
      <c r="AM25" s="45"/>
      <c r="AN25" s="47"/>
      <c r="AO25" s="45"/>
      <c r="AP25" s="45"/>
      <c r="AQ25" s="47"/>
      <c r="AR25" s="45"/>
      <c r="AS25" s="45"/>
      <c r="AT25" s="4" t="s">
        <v>38</v>
      </c>
      <c r="AU25" s="32" t="s">
        <v>135</v>
      </c>
      <c r="AV25" s="71"/>
      <c r="AW25" s="68"/>
      <c r="AX25" s="71"/>
      <c r="AY25" s="71"/>
      <c r="AZ25" s="71"/>
      <c r="BA25" s="71"/>
      <c r="BB25" s="68"/>
      <c r="BC25" s="29"/>
      <c r="BD25" s="29"/>
      <c r="BE25" s="29"/>
      <c r="BF25" s="29"/>
      <c r="BG25" s="29"/>
      <c r="BH25" s="29"/>
      <c r="BI25" s="29"/>
      <c r="BJ25" s="29"/>
      <c r="BK25" s="29"/>
      <c r="BL25" s="29"/>
      <c r="BM25" s="72"/>
      <c r="BN25" s="72"/>
    </row>
    <row r="26" spans="1:66" ht="18.75" customHeight="1">
      <c r="A26" s="48">
        <v>21</v>
      </c>
      <c r="B26" s="86"/>
      <c r="C26" s="68"/>
      <c r="D26" s="73"/>
      <c r="E26" s="72"/>
      <c r="F26" s="78"/>
      <c r="G26" s="77"/>
      <c r="H26" s="68"/>
      <c r="I26" s="68"/>
      <c r="J26" s="69"/>
      <c r="K26" s="5" t="s">
        <v>135</v>
      </c>
      <c r="L26" s="86"/>
      <c r="M26" s="27" t="s">
        <v>135</v>
      </c>
      <c r="N26" s="4"/>
      <c r="O26" s="4"/>
      <c r="P26" s="45"/>
      <c r="Q26" s="46"/>
      <c r="R26" s="45"/>
      <c r="S26" s="46"/>
      <c r="T26" s="46"/>
      <c r="U26" s="45"/>
      <c r="V26" s="46"/>
      <c r="W26" s="45"/>
      <c r="X26" s="46"/>
      <c r="Y26" s="46"/>
      <c r="Z26" s="45"/>
      <c r="AA26" s="46"/>
      <c r="AB26" s="46"/>
      <c r="AC26" s="45"/>
      <c r="AD26" s="46"/>
      <c r="AE26" s="46"/>
      <c r="AF26" s="45"/>
      <c r="AG26" s="46"/>
      <c r="AH26" s="46"/>
      <c r="AI26" s="45"/>
      <c r="AJ26" s="46"/>
      <c r="AK26" s="46"/>
      <c r="AL26" s="45"/>
      <c r="AM26" s="45"/>
      <c r="AN26" s="47"/>
      <c r="AO26" s="45"/>
      <c r="AP26" s="45"/>
      <c r="AQ26" s="47"/>
      <c r="AR26" s="45"/>
      <c r="AS26" s="45"/>
      <c r="AT26" s="4" t="s">
        <v>38</v>
      </c>
      <c r="AU26" s="32" t="s">
        <v>135</v>
      </c>
      <c r="AV26" s="71"/>
      <c r="AW26" s="68"/>
      <c r="AX26" s="71"/>
      <c r="AY26" s="71"/>
      <c r="AZ26" s="71"/>
      <c r="BA26" s="71"/>
      <c r="BB26" s="73"/>
      <c r="BC26" s="29"/>
      <c r="BD26" s="29"/>
      <c r="BE26" s="29"/>
      <c r="BF26" s="29"/>
      <c r="BG26" s="29"/>
      <c r="BH26" s="29"/>
      <c r="BI26" s="29"/>
      <c r="BJ26" s="29"/>
      <c r="BK26" s="29"/>
      <c r="BL26" s="29"/>
      <c r="BM26" s="72"/>
      <c r="BN26" s="72"/>
    </row>
    <row r="27" spans="1:66" ht="18.75" customHeight="1">
      <c r="A27" s="48">
        <v>22</v>
      </c>
      <c r="B27" s="86"/>
      <c r="C27" s="68"/>
      <c r="D27" s="68"/>
      <c r="E27" s="72"/>
      <c r="F27" s="78"/>
      <c r="G27" s="77"/>
      <c r="H27" s="68"/>
      <c r="I27" s="68"/>
      <c r="J27" s="69"/>
      <c r="K27" s="5" t="s">
        <v>135</v>
      </c>
      <c r="L27" s="86"/>
      <c r="M27" s="27" t="s">
        <v>135</v>
      </c>
      <c r="N27" s="4"/>
      <c r="O27" s="4"/>
      <c r="P27" s="45"/>
      <c r="Q27" s="46"/>
      <c r="R27" s="45"/>
      <c r="S27" s="46"/>
      <c r="T27" s="46"/>
      <c r="U27" s="45"/>
      <c r="V27" s="46"/>
      <c r="W27" s="45"/>
      <c r="X27" s="46"/>
      <c r="Y27" s="46"/>
      <c r="Z27" s="45"/>
      <c r="AA27" s="46"/>
      <c r="AB27" s="46"/>
      <c r="AC27" s="45"/>
      <c r="AD27" s="46"/>
      <c r="AE27" s="46"/>
      <c r="AF27" s="45"/>
      <c r="AG27" s="46"/>
      <c r="AH27" s="46"/>
      <c r="AI27" s="45"/>
      <c r="AJ27" s="46"/>
      <c r="AK27" s="46"/>
      <c r="AL27" s="45"/>
      <c r="AM27" s="45"/>
      <c r="AN27" s="47"/>
      <c r="AO27" s="45"/>
      <c r="AP27" s="45"/>
      <c r="AQ27" s="47"/>
      <c r="AR27" s="45"/>
      <c r="AS27" s="45"/>
      <c r="AT27" s="4" t="s">
        <v>38</v>
      </c>
      <c r="AU27" s="32" t="s">
        <v>135</v>
      </c>
      <c r="AV27" s="71"/>
      <c r="AW27" s="68"/>
      <c r="AX27" s="71"/>
      <c r="AY27" s="71"/>
      <c r="AZ27" s="71"/>
      <c r="BA27" s="71"/>
      <c r="BB27" s="68"/>
      <c r="BC27" s="29"/>
      <c r="BD27" s="29"/>
      <c r="BE27" s="29"/>
      <c r="BF27" s="29"/>
      <c r="BG27" s="29"/>
      <c r="BH27" s="29"/>
      <c r="BI27" s="29"/>
      <c r="BJ27" s="29"/>
      <c r="BK27" s="29"/>
      <c r="BL27" s="29"/>
      <c r="BM27" s="72"/>
      <c r="BN27" s="72"/>
    </row>
    <row r="28" spans="1:66" ht="18.75" customHeight="1">
      <c r="A28" s="48">
        <v>23</v>
      </c>
      <c r="B28" s="86"/>
      <c r="C28" s="68"/>
      <c r="D28" s="68"/>
      <c r="E28" s="72"/>
      <c r="F28" s="78"/>
      <c r="G28" s="77"/>
      <c r="H28" s="68"/>
      <c r="I28" s="68"/>
      <c r="J28" s="69"/>
      <c r="K28" s="5" t="s">
        <v>135</v>
      </c>
      <c r="L28" s="86"/>
      <c r="M28" s="27" t="s">
        <v>135</v>
      </c>
      <c r="N28" s="4"/>
      <c r="O28" s="4"/>
      <c r="P28" s="45"/>
      <c r="Q28" s="46"/>
      <c r="R28" s="45"/>
      <c r="S28" s="46"/>
      <c r="T28" s="46"/>
      <c r="U28" s="45"/>
      <c r="V28" s="46"/>
      <c r="W28" s="45"/>
      <c r="X28" s="46"/>
      <c r="Y28" s="46"/>
      <c r="Z28" s="45"/>
      <c r="AA28" s="46"/>
      <c r="AB28" s="46"/>
      <c r="AC28" s="45"/>
      <c r="AD28" s="46"/>
      <c r="AE28" s="46"/>
      <c r="AF28" s="45"/>
      <c r="AG28" s="46"/>
      <c r="AH28" s="46"/>
      <c r="AI28" s="45"/>
      <c r="AJ28" s="46"/>
      <c r="AK28" s="46"/>
      <c r="AL28" s="45"/>
      <c r="AM28" s="45"/>
      <c r="AN28" s="47"/>
      <c r="AO28" s="45"/>
      <c r="AP28" s="45"/>
      <c r="AQ28" s="47"/>
      <c r="AR28" s="45"/>
      <c r="AS28" s="45"/>
      <c r="AT28" s="4" t="s">
        <v>38</v>
      </c>
      <c r="AU28" s="32" t="s">
        <v>135</v>
      </c>
      <c r="AV28" s="71"/>
      <c r="AW28" s="68"/>
      <c r="AX28" s="71"/>
      <c r="AY28" s="71"/>
      <c r="AZ28" s="71"/>
      <c r="BA28" s="71"/>
      <c r="BB28" s="68"/>
      <c r="BC28" s="29"/>
      <c r="BD28" s="29"/>
      <c r="BE28" s="29"/>
      <c r="BF28" s="29"/>
      <c r="BG28" s="29"/>
      <c r="BH28" s="29"/>
      <c r="BI28" s="29"/>
      <c r="BJ28" s="29"/>
      <c r="BK28" s="29"/>
      <c r="BL28" s="29"/>
      <c r="BM28" s="72"/>
      <c r="BN28" s="72"/>
    </row>
    <row r="29" spans="1:66" ht="18.75" customHeight="1">
      <c r="A29" s="48">
        <v>24</v>
      </c>
      <c r="B29" s="86"/>
      <c r="C29" s="68"/>
      <c r="D29" s="68"/>
      <c r="E29" s="72"/>
      <c r="F29" s="78"/>
      <c r="G29" s="77"/>
      <c r="H29" s="68"/>
      <c r="I29" s="68"/>
      <c r="J29" s="69"/>
      <c r="K29" s="5" t="s">
        <v>135</v>
      </c>
      <c r="L29" s="86"/>
      <c r="M29" s="27" t="s">
        <v>135</v>
      </c>
      <c r="N29" s="4"/>
      <c r="O29" s="4"/>
      <c r="P29" s="45"/>
      <c r="Q29" s="46"/>
      <c r="R29" s="45"/>
      <c r="S29" s="46"/>
      <c r="T29" s="46"/>
      <c r="U29" s="45"/>
      <c r="V29" s="46"/>
      <c r="W29" s="45"/>
      <c r="X29" s="46"/>
      <c r="Y29" s="46"/>
      <c r="Z29" s="45"/>
      <c r="AA29" s="46"/>
      <c r="AB29" s="46"/>
      <c r="AC29" s="45"/>
      <c r="AD29" s="46"/>
      <c r="AE29" s="46"/>
      <c r="AF29" s="45"/>
      <c r="AG29" s="46"/>
      <c r="AH29" s="46"/>
      <c r="AI29" s="45"/>
      <c r="AJ29" s="46"/>
      <c r="AK29" s="46"/>
      <c r="AL29" s="45"/>
      <c r="AM29" s="45"/>
      <c r="AN29" s="47"/>
      <c r="AO29" s="45"/>
      <c r="AP29" s="45"/>
      <c r="AQ29" s="47"/>
      <c r="AR29" s="45"/>
      <c r="AS29" s="45"/>
      <c r="AT29" s="4" t="s">
        <v>38</v>
      </c>
      <c r="AU29" s="32" t="s">
        <v>135</v>
      </c>
      <c r="AV29" s="71"/>
      <c r="AW29" s="68"/>
      <c r="AX29" s="71"/>
      <c r="AY29" s="71"/>
      <c r="AZ29" s="71"/>
      <c r="BA29" s="71"/>
      <c r="BB29" s="68"/>
      <c r="BC29" s="29"/>
      <c r="BD29" s="29"/>
      <c r="BE29" s="29"/>
      <c r="BF29" s="29"/>
      <c r="BG29" s="29"/>
      <c r="BH29" s="29"/>
      <c r="BI29" s="29"/>
      <c r="BJ29" s="29"/>
      <c r="BK29" s="29"/>
      <c r="BL29" s="29"/>
      <c r="BM29" s="72"/>
      <c r="BN29" s="72"/>
    </row>
    <row r="30" spans="1:66" ht="18.75" customHeight="1">
      <c r="A30" s="48">
        <v>25</v>
      </c>
      <c r="B30" s="86"/>
      <c r="C30" s="68"/>
      <c r="D30" s="68"/>
      <c r="E30" s="72"/>
      <c r="F30" s="78"/>
      <c r="G30" s="77"/>
      <c r="H30" s="68"/>
      <c r="I30" s="68"/>
      <c r="J30" s="69"/>
      <c r="K30" s="5" t="s">
        <v>135</v>
      </c>
      <c r="L30" s="86"/>
      <c r="M30" s="27" t="s">
        <v>135</v>
      </c>
      <c r="N30" s="4"/>
      <c r="O30" s="4"/>
      <c r="P30" s="45"/>
      <c r="Q30" s="46"/>
      <c r="R30" s="45"/>
      <c r="S30" s="46"/>
      <c r="T30" s="46"/>
      <c r="U30" s="45"/>
      <c r="V30" s="46"/>
      <c r="W30" s="45"/>
      <c r="X30" s="46"/>
      <c r="Y30" s="46"/>
      <c r="Z30" s="45"/>
      <c r="AA30" s="46"/>
      <c r="AB30" s="46"/>
      <c r="AC30" s="45"/>
      <c r="AD30" s="46"/>
      <c r="AE30" s="46"/>
      <c r="AF30" s="45"/>
      <c r="AG30" s="46"/>
      <c r="AH30" s="46"/>
      <c r="AI30" s="45"/>
      <c r="AJ30" s="46"/>
      <c r="AK30" s="46"/>
      <c r="AL30" s="45"/>
      <c r="AM30" s="45"/>
      <c r="AN30" s="47"/>
      <c r="AO30" s="45"/>
      <c r="AP30" s="45"/>
      <c r="AQ30" s="47"/>
      <c r="AR30" s="45"/>
      <c r="AS30" s="45"/>
      <c r="AT30" s="4" t="s">
        <v>38</v>
      </c>
      <c r="AU30" s="32" t="s">
        <v>135</v>
      </c>
      <c r="AV30" s="71"/>
      <c r="AW30" s="68"/>
      <c r="AX30" s="71"/>
      <c r="AY30" s="71"/>
      <c r="AZ30" s="71"/>
      <c r="BA30" s="71"/>
      <c r="BB30" s="68"/>
      <c r="BC30" s="29"/>
      <c r="BD30" s="29"/>
      <c r="BE30" s="29"/>
      <c r="BF30" s="29"/>
      <c r="BG30" s="29"/>
      <c r="BH30" s="29"/>
      <c r="BI30" s="29"/>
      <c r="BJ30" s="29"/>
      <c r="BK30" s="29"/>
      <c r="BL30" s="29"/>
      <c r="BM30" s="72"/>
      <c r="BN30" s="72"/>
    </row>
    <row r="31" spans="1:66" ht="18.75" customHeight="1">
      <c r="A31" s="48">
        <v>26</v>
      </c>
      <c r="B31" s="86"/>
      <c r="C31" s="68"/>
      <c r="D31" s="68"/>
      <c r="E31" s="72"/>
      <c r="F31" s="78"/>
      <c r="G31" s="77"/>
      <c r="H31" s="68"/>
      <c r="I31" s="68"/>
      <c r="J31" s="69"/>
      <c r="K31" s="5" t="s">
        <v>135</v>
      </c>
      <c r="L31" s="86"/>
      <c r="M31" s="27" t="s">
        <v>135</v>
      </c>
      <c r="N31" s="4"/>
      <c r="O31" s="4"/>
      <c r="P31" s="45"/>
      <c r="Q31" s="46"/>
      <c r="R31" s="45"/>
      <c r="S31" s="46"/>
      <c r="T31" s="46"/>
      <c r="U31" s="45"/>
      <c r="V31" s="46"/>
      <c r="W31" s="45"/>
      <c r="X31" s="46"/>
      <c r="Y31" s="46"/>
      <c r="Z31" s="45"/>
      <c r="AA31" s="46"/>
      <c r="AB31" s="46"/>
      <c r="AC31" s="45"/>
      <c r="AD31" s="46"/>
      <c r="AE31" s="46"/>
      <c r="AF31" s="45"/>
      <c r="AG31" s="46"/>
      <c r="AH31" s="46"/>
      <c r="AI31" s="45"/>
      <c r="AJ31" s="46"/>
      <c r="AK31" s="46"/>
      <c r="AL31" s="45"/>
      <c r="AM31" s="45"/>
      <c r="AN31" s="47"/>
      <c r="AO31" s="45"/>
      <c r="AP31" s="45"/>
      <c r="AQ31" s="47"/>
      <c r="AR31" s="45"/>
      <c r="AS31" s="45"/>
      <c r="AT31" s="4" t="s">
        <v>38</v>
      </c>
      <c r="AU31" s="32" t="s">
        <v>135</v>
      </c>
      <c r="AV31" s="71"/>
      <c r="AW31" s="68"/>
      <c r="AX31" s="71"/>
      <c r="AY31" s="71"/>
      <c r="AZ31" s="71"/>
      <c r="BA31" s="71"/>
      <c r="BB31" s="68"/>
      <c r="BC31" s="29"/>
      <c r="BD31" s="29"/>
      <c r="BE31" s="29"/>
      <c r="BF31" s="29"/>
      <c r="BG31" s="29"/>
      <c r="BH31" s="29"/>
      <c r="BI31" s="29"/>
      <c r="BJ31" s="29"/>
      <c r="BK31" s="29"/>
      <c r="BL31" s="29"/>
      <c r="BM31" s="72"/>
      <c r="BN31" s="72"/>
    </row>
    <row r="32" spans="1:66" ht="18.75" customHeight="1">
      <c r="A32" s="48">
        <v>27</v>
      </c>
      <c r="B32" s="86"/>
      <c r="C32" s="68"/>
      <c r="D32" s="68"/>
      <c r="E32" s="72"/>
      <c r="F32" s="78"/>
      <c r="G32" s="77"/>
      <c r="H32" s="68"/>
      <c r="I32" s="68"/>
      <c r="J32" s="69"/>
      <c r="K32" s="5" t="s">
        <v>135</v>
      </c>
      <c r="L32" s="86"/>
      <c r="M32" s="27" t="s">
        <v>135</v>
      </c>
      <c r="N32" s="4"/>
      <c r="O32" s="4"/>
      <c r="P32" s="45"/>
      <c r="Q32" s="46"/>
      <c r="R32" s="45"/>
      <c r="S32" s="46"/>
      <c r="T32" s="46"/>
      <c r="U32" s="45"/>
      <c r="V32" s="46"/>
      <c r="W32" s="45"/>
      <c r="X32" s="46"/>
      <c r="Y32" s="46"/>
      <c r="Z32" s="45"/>
      <c r="AA32" s="46"/>
      <c r="AB32" s="46"/>
      <c r="AC32" s="45"/>
      <c r="AD32" s="46"/>
      <c r="AE32" s="46"/>
      <c r="AF32" s="45"/>
      <c r="AG32" s="46"/>
      <c r="AH32" s="46"/>
      <c r="AI32" s="45"/>
      <c r="AJ32" s="46"/>
      <c r="AK32" s="46"/>
      <c r="AL32" s="45"/>
      <c r="AM32" s="45"/>
      <c r="AN32" s="47"/>
      <c r="AO32" s="45"/>
      <c r="AP32" s="45"/>
      <c r="AQ32" s="47"/>
      <c r="AR32" s="45"/>
      <c r="AS32" s="45"/>
      <c r="AT32" s="4" t="s">
        <v>38</v>
      </c>
      <c r="AU32" s="32" t="s">
        <v>135</v>
      </c>
      <c r="AV32" s="71"/>
      <c r="AW32" s="68"/>
      <c r="AX32" s="71"/>
      <c r="AY32" s="71"/>
      <c r="AZ32" s="71"/>
      <c r="BA32" s="71"/>
      <c r="BB32" s="68"/>
      <c r="BC32" s="29"/>
      <c r="BD32" s="29"/>
      <c r="BE32" s="29"/>
      <c r="BF32" s="29"/>
      <c r="BG32" s="29"/>
      <c r="BH32" s="29"/>
      <c r="BI32" s="29"/>
      <c r="BJ32" s="29"/>
      <c r="BK32" s="29"/>
      <c r="BL32" s="29"/>
      <c r="BM32" s="72"/>
      <c r="BN32" s="72"/>
    </row>
    <row r="33" spans="1:66" ht="18.75" customHeight="1">
      <c r="A33" s="48">
        <v>28</v>
      </c>
      <c r="B33" s="86"/>
      <c r="C33" s="68"/>
      <c r="D33" s="68"/>
      <c r="E33" s="72"/>
      <c r="F33" s="78"/>
      <c r="G33" s="77"/>
      <c r="H33" s="68"/>
      <c r="I33" s="68"/>
      <c r="J33" s="69"/>
      <c r="K33" s="5" t="s">
        <v>135</v>
      </c>
      <c r="L33" s="86"/>
      <c r="M33" s="27" t="s">
        <v>135</v>
      </c>
      <c r="N33" s="4"/>
      <c r="O33" s="4"/>
      <c r="P33" s="45"/>
      <c r="Q33" s="46"/>
      <c r="R33" s="45"/>
      <c r="S33" s="46"/>
      <c r="T33" s="46"/>
      <c r="U33" s="45"/>
      <c r="V33" s="46"/>
      <c r="W33" s="45"/>
      <c r="X33" s="46"/>
      <c r="Y33" s="46"/>
      <c r="Z33" s="45"/>
      <c r="AA33" s="46"/>
      <c r="AB33" s="46"/>
      <c r="AC33" s="45"/>
      <c r="AD33" s="46"/>
      <c r="AE33" s="46"/>
      <c r="AF33" s="45"/>
      <c r="AG33" s="46"/>
      <c r="AH33" s="46"/>
      <c r="AI33" s="45"/>
      <c r="AJ33" s="46"/>
      <c r="AK33" s="46"/>
      <c r="AL33" s="45"/>
      <c r="AM33" s="45"/>
      <c r="AN33" s="47"/>
      <c r="AO33" s="45"/>
      <c r="AP33" s="45"/>
      <c r="AQ33" s="47"/>
      <c r="AR33" s="45"/>
      <c r="AS33" s="45"/>
      <c r="AT33" s="4" t="s">
        <v>38</v>
      </c>
      <c r="AU33" s="32" t="s">
        <v>135</v>
      </c>
      <c r="AV33" s="71"/>
      <c r="AW33" s="68"/>
      <c r="AX33" s="71"/>
      <c r="AY33" s="71"/>
      <c r="AZ33" s="71"/>
      <c r="BA33" s="71"/>
      <c r="BB33" s="68"/>
      <c r="BC33" s="29"/>
      <c r="BD33" s="29"/>
      <c r="BE33" s="29"/>
      <c r="BF33" s="29"/>
      <c r="BG33" s="29"/>
      <c r="BH33" s="29"/>
      <c r="BI33" s="29"/>
      <c r="BJ33" s="29"/>
      <c r="BK33" s="29"/>
      <c r="BL33" s="29"/>
      <c r="BM33" s="72"/>
      <c r="BN33" s="72"/>
    </row>
    <row r="34" spans="1:66" ht="18.75" customHeight="1">
      <c r="A34" s="48">
        <v>29</v>
      </c>
      <c r="B34" s="86"/>
      <c r="C34" s="68"/>
      <c r="D34" s="68"/>
      <c r="E34" s="72"/>
      <c r="F34" s="78"/>
      <c r="G34" s="77"/>
      <c r="H34" s="68"/>
      <c r="I34" s="68"/>
      <c r="J34" s="69"/>
      <c r="K34" s="5" t="s">
        <v>135</v>
      </c>
      <c r="L34" s="86"/>
      <c r="M34" s="27" t="s">
        <v>135</v>
      </c>
      <c r="N34" s="4"/>
      <c r="O34" s="4"/>
      <c r="P34" s="45"/>
      <c r="Q34" s="46"/>
      <c r="R34" s="45"/>
      <c r="S34" s="46"/>
      <c r="T34" s="46"/>
      <c r="U34" s="45"/>
      <c r="V34" s="46"/>
      <c r="W34" s="45"/>
      <c r="X34" s="46"/>
      <c r="Y34" s="46"/>
      <c r="Z34" s="45"/>
      <c r="AA34" s="46"/>
      <c r="AB34" s="46"/>
      <c r="AC34" s="45"/>
      <c r="AD34" s="46"/>
      <c r="AE34" s="46"/>
      <c r="AF34" s="45"/>
      <c r="AG34" s="46"/>
      <c r="AH34" s="46"/>
      <c r="AI34" s="45"/>
      <c r="AJ34" s="46"/>
      <c r="AK34" s="46"/>
      <c r="AL34" s="45"/>
      <c r="AM34" s="45"/>
      <c r="AN34" s="47"/>
      <c r="AO34" s="45"/>
      <c r="AP34" s="45"/>
      <c r="AQ34" s="47"/>
      <c r="AR34" s="45"/>
      <c r="AS34" s="45"/>
      <c r="AT34" s="4" t="s">
        <v>38</v>
      </c>
      <c r="AU34" s="32" t="s">
        <v>135</v>
      </c>
      <c r="AV34" s="71"/>
      <c r="AW34" s="68"/>
      <c r="AX34" s="71"/>
      <c r="AY34" s="71"/>
      <c r="AZ34" s="71"/>
      <c r="BA34" s="71"/>
      <c r="BB34" s="68"/>
      <c r="BC34" s="29"/>
      <c r="BD34" s="29"/>
      <c r="BE34" s="29"/>
      <c r="BF34" s="29"/>
      <c r="BG34" s="29"/>
      <c r="BH34" s="29"/>
      <c r="BI34" s="29"/>
      <c r="BJ34" s="29"/>
      <c r="BK34" s="29"/>
      <c r="BL34" s="29"/>
      <c r="BM34" s="72"/>
      <c r="BN34" s="72"/>
    </row>
    <row r="35" spans="1:66" ht="18.75" customHeight="1">
      <c r="A35" s="48">
        <v>30</v>
      </c>
      <c r="B35" s="86"/>
      <c r="C35" s="68"/>
      <c r="D35" s="68"/>
      <c r="E35" s="72"/>
      <c r="F35" s="78"/>
      <c r="G35" s="77"/>
      <c r="H35" s="68"/>
      <c r="I35" s="68"/>
      <c r="J35" s="68"/>
      <c r="K35" s="28" t="s">
        <v>135</v>
      </c>
      <c r="L35" s="86"/>
      <c r="M35" s="27" t="s">
        <v>135</v>
      </c>
      <c r="N35" s="4"/>
      <c r="O35" s="4"/>
      <c r="P35" s="45"/>
      <c r="Q35" s="46"/>
      <c r="R35" s="45"/>
      <c r="S35" s="46"/>
      <c r="T35" s="46"/>
      <c r="U35" s="45"/>
      <c r="V35" s="46"/>
      <c r="W35" s="45"/>
      <c r="X35" s="46"/>
      <c r="Y35" s="46"/>
      <c r="Z35" s="45"/>
      <c r="AA35" s="46"/>
      <c r="AB35" s="46"/>
      <c r="AC35" s="45"/>
      <c r="AD35" s="46"/>
      <c r="AE35" s="46"/>
      <c r="AF35" s="45"/>
      <c r="AG35" s="46"/>
      <c r="AH35" s="46"/>
      <c r="AI35" s="45"/>
      <c r="AJ35" s="46"/>
      <c r="AK35" s="46"/>
      <c r="AL35" s="45"/>
      <c r="AM35" s="45"/>
      <c r="AN35" s="47"/>
      <c r="AO35" s="45"/>
      <c r="AP35" s="45"/>
      <c r="AQ35" s="47"/>
      <c r="AR35" s="45"/>
      <c r="AS35" s="45"/>
      <c r="AT35" s="4" t="s">
        <v>38</v>
      </c>
      <c r="AU35" s="32" t="s">
        <v>135</v>
      </c>
      <c r="AV35" s="71"/>
      <c r="AW35" s="68"/>
      <c r="AX35" s="71"/>
      <c r="AY35" s="71"/>
      <c r="AZ35" s="71"/>
      <c r="BA35" s="71"/>
      <c r="BB35" s="68"/>
      <c r="BC35" s="29"/>
      <c r="BD35" s="29"/>
      <c r="BE35" s="29"/>
      <c r="BF35" s="29"/>
      <c r="BG35" s="29"/>
      <c r="BH35" s="29"/>
      <c r="BI35" s="29"/>
      <c r="BJ35" s="29"/>
      <c r="BK35" s="29"/>
      <c r="BL35" s="29"/>
      <c r="BM35" s="72"/>
      <c r="BN35" s="72"/>
    </row>
    <row r="36" spans="1:66" ht="14.25">
      <c r="B36" s="50" t="s">
        <v>158</v>
      </c>
      <c r="C36" s="34"/>
      <c r="D36" s="34"/>
      <c r="E36" s="34"/>
      <c r="F36" s="34"/>
      <c r="G36" s="34"/>
      <c r="H36" s="34"/>
      <c r="I36" s="34"/>
      <c r="J36" s="34"/>
      <c r="K36" s="35"/>
      <c r="L36" s="34"/>
      <c r="M36" s="35"/>
      <c r="AH36" s="36"/>
      <c r="AI36" s="36"/>
      <c r="AJ36" s="36"/>
      <c r="AN36" s="35"/>
      <c r="AO36" s="35"/>
      <c r="AP36" s="35"/>
      <c r="AQ36" s="35"/>
      <c r="AR36" s="35"/>
      <c r="AS36" s="35"/>
      <c r="AU36" s="34"/>
      <c r="BB36" s="37"/>
    </row>
    <row r="37" spans="1:66" ht="14.25">
      <c r="B37" s="50" t="s">
        <v>160</v>
      </c>
      <c r="C37" s="34"/>
      <c r="D37" s="34"/>
      <c r="E37" s="34"/>
      <c r="F37" s="34"/>
      <c r="G37" s="34"/>
      <c r="H37" s="34"/>
      <c r="I37" s="34"/>
      <c r="J37" s="34"/>
      <c r="K37" s="51"/>
      <c r="L37" s="34"/>
      <c r="M37" s="35"/>
      <c r="AH37" s="36"/>
      <c r="AI37" s="36"/>
      <c r="AJ37" s="36"/>
      <c r="AN37" s="35"/>
      <c r="AO37" s="35"/>
      <c r="AP37" s="35"/>
      <c r="AQ37" s="35"/>
      <c r="AR37" s="35"/>
      <c r="AS37" s="35"/>
      <c r="AU37" s="34"/>
      <c r="BB37" s="37"/>
    </row>
  </sheetData>
  <mergeCells count="24">
    <mergeCell ref="A3:A4"/>
    <mergeCell ref="BB3:BB4"/>
    <mergeCell ref="I3:I4"/>
    <mergeCell ref="K3:K4"/>
    <mergeCell ref="N3:O3"/>
    <mergeCell ref="AT3:AT4"/>
    <mergeCell ref="AY3:BA3"/>
    <mergeCell ref="AL3:AM3"/>
    <mergeCell ref="E3:E4"/>
    <mergeCell ref="B3:B4"/>
    <mergeCell ref="C3:D3"/>
    <mergeCell ref="AN3:AP3"/>
    <mergeCell ref="J3:J4"/>
    <mergeCell ref="AV3:AX3"/>
    <mergeCell ref="F3:H3"/>
    <mergeCell ref="AF3:AH3"/>
    <mergeCell ref="AC3:AE3"/>
    <mergeCell ref="AQ3:AS3"/>
    <mergeCell ref="AU3:AU4"/>
    <mergeCell ref="AI3:AK3"/>
    <mergeCell ref="M3:M4"/>
    <mergeCell ref="P3:T3"/>
    <mergeCell ref="U3:Y3"/>
    <mergeCell ref="Z3:AB3"/>
  </mergeCells>
  <phoneticPr fontId="2"/>
  <dataValidations count="9">
    <dataValidation type="list" allowBlank="1" showInputMessage="1" showErrorMessage="1" sqref="AU5:AU35" xr:uid="{00000000-0002-0000-0100-000000000000}">
      <formula1>"（選択して下さい）,要,否"</formula1>
    </dataValidation>
    <dataValidation type="list" allowBlank="1" showInputMessage="1" showErrorMessage="1" sqref="AT5:AT35" xr:uid="{00000000-0002-0000-0100-000001000000}">
      <formula1>"（選択して下さい）,別紙のとおり,－"</formula1>
    </dataValidation>
    <dataValidation type="list" allowBlank="1" showInputMessage="1" showErrorMessage="1" sqref="N6:O35" xr:uid="{00000000-0002-0000-0100-000002000000}">
      <formula1>"（選択して下さい）,－,標準,時間帯別,臨時,従量（自己託送）"</formula1>
    </dataValidation>
    <dataValidation type="list" allowBlank="1" showInputMessage="1" showErrorMessage="1" sqref="K5:K35" xr:uid="{00000000-0002-0000-0100-000003000000}">
      <formula1>"（選択して下さい）,供給地点の追加（新設）,供給地点の追加（既設・設備変更あり）,供給地点の追加（既設・設備変更なし）,供給地点の廃止（設備撤去なし）,供給地点の廃止（設備撤去あり）,契約電力の変更（設備変更あり）,契約電力の変更（設備変更なし）,契約電力の変更を伴わない設備変更,その他（需要者の名義変更など）"</formula1>
    </dataValidation>
    <dataValidation type="list" allowBlank="1" showInputMessage="1" showErrorMessage="1" sqref="J5:J35" xr:uid="{00000000-0002-0000-0100-000004000000}">
      <formula1>"商用,産業用"</formula1>
    </dataValidation>
    <dataValidation type="list" allowBlank="1" showInputMessage="1" showErrorMessage="1" sqref="M5:M35" xr:uid="{00000000-0002-0000-0100-000005000000}">
      <formula1>"（選択して下さい）,需要者に承諾いただいている"</formula1>
    </dataValidation>
    <dataValidation type="textLength" allowBlank="1" showInputMessage="1" showErrorMessage="1" error="22桁で入力してください。_x000a_" sqref="E5:E7" xr:uid="{00000000-0002-0000-0100-000006000000}">
      <formula1>22</formula1>
      <formula2>22</formula2>
    </dataValidation>
    <dataValidation type="textLength" allowBlank="1" showInputMessage="1" showErrorMessage="1" sqref="F5:F6" xr:uid="{00000000-0002-0000-0100-000007000000}">
      <formula1>7</formula1>
      <formula2>7</formula2>
    </dataValidation>
    <dataValidation type="list" allowBlank="1" showInputMessage="1" showErrorMessage="1" sqref="R6:R35 W6:W35" xr:uid="{00000000-0002-0000-0100-000008000000}">
      <formula1>"（選択して下さい）,交流単相２線式,交流単相３線式,交流三相２線式,交流三相３線式"</formula1>
    </dataValidation>
  </dataValidations>
  <pageMargins left="0.78740157480314965" right="0.78740157480314965" top="0.98425196850393704" bottom="0.98425196850393704" header="0.51181102362204722" footer="0.51181102362204722"/>
  <pageSetup paperSize="8" scale="50" orientation="landscape" r:id="rId1"/>
  <headerFooter alignWithMargins="0"/>
  <colBreaks count="1" manualBreakCount="1">
    <brk id="42" max="45" man="1"/>
  </col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282" t="s">
        <v>40</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X2" s="13" t="s">
        <v>65</v>
      </c>
      <c r="AY2" s="14">
        <v>18</v>
      </c>
    </row>
    <row r="3" spans="2:51" ht="9.75" customHeight="1">
      <c r="AS3" s="3"/>
      <c r="AT3" s="3"/>
      <c r="AU3" s="3"/>
      <c r="AV3" s="2"/>
    </row>
    <row r="4" spans="2:51" ht="15.75" customHeight="1">
      <c r="B4" s="284" t="s">
        <v>137</v>
      </c>
      <c r="C4" s="285"/>
      <c r="D4" s="285"/>
      <c r="E4" s="285"/>
      <c r="F4" s="285"/>
      <c r="G4" s="285"/>
      <c r="H4" s="285"/>
      <c r="I4" s="285"/>
      <c r="J4" s="285"/>
      <c r="K4" s="285"/>
      <c r="L4" s="285"/>
      <c r="M4" s="285"/>
      <c r="N4" s="286"/>
      <c r="O4" s="284">
        <f>VLOOKUP($AY$2,Data,3,FALSE)</f>
        <v>0</v>
      </c>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6"/>
    </row>
    <row r="5" spans="2:51" ht="15.75" customHeight="1">
      <c r="B5" s="287"/>
      <c r="C5" s="288"/>
      <c r="D5" s="288"/>
      <c r="E5" s="288"/>
      <c r="F5" s="288"/>
      <c r="G5" s="288"/>
      <c r="H5" s="288"/>
      <c r="I5" s="288"/>
      <c r="J5" s="288"/>
      <c r="K5" s="288"/>
      <c r="L5" s="288"/>
      <c r="M5" s="288"/>
      <c r="N5" s="289"/>
      <c r="O5" s="287"/>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9"/>
    </row>
    <row r="6" spans="2:51" ht="23.25" customHeight="1">
      <c r="B6" s="296" t="s">
        <v>29</v>
      </c>
      <c r="C6" s="297"/>
      <c r="D6" s="297"/>
      <c r="E6" s="297"/>
      <c r="F6" s="297"/>
      <c r="G6" s="297"/>
      <c r="H6" s="297"/>
      <c r="I6" s="297"/>
      <c r="J6" s="297"/>
      <c r="K6" s="297"/>
      <c r="L6" s="297"/>
      <c r="M6" s="297"/>
      <c r="N6" s="298"/>
      <c r="O6" s="315">
        <f>VLOOKUP($AY$2,Data,4,FALSE)</f>
        <v>0</v>
      </c>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7"/>
    </row>
    <row r="7" spans="2:51" ht="18.600000000000001" customHeight="1">
      <c r="B7" s="173" t="s">
        <v>41</v>
      </c>
      <c r="C7" s="174"/>
      <c r="D7" s="174"/>
      <c r="E7" s="174"/>
      <c r="F7" s="174"/>
      <c r="G7" s="174"/>
      <c r="H7" s="174"/>
      <c r="I7" s="174"/>
      <c r="J7" s="174"/>
      <c r="K7" s="174"/>
      <c r="L7" s="174"/>
      <c r="M7" s="174"/>
      <c r="N7" s="175"/>
      <c r="O7" s="284" t="str">
        <f>VLOOKUP($AY$2,Data,5,FALSE)&amp;VLOOKUP($AY$2,Data,6,FALSE)</f>
        <v/>
      </c>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6"/>
    </row>
    <row r="8" spans="2:51" ht="18.600000000000001" customHeight="1">
      <c r="B8" s="176"/>
      <c r="C8" s="177"/>
      <c r="D8" s="177"/>
      <c r="E8" s="177"/>
      <c r="F8" s="177"/>
      <c r="G8" s="177"/>
      <c r="H8" s="177"/>
      <c r="I8" s="177"/>
      <c r="J8" s="177"/>
      <c r="K8" s="177"/>
      <c r="L8" s="177"/>
      <c r="M8" s="177"/>
      <c r="N8" s="178"/>
      <c r="O8" s="287"/>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9"/>
    </row>
    <row r="9" spans="2:51" ht="17.25" customHeight="1">
      <c r="B9" s="173" t="s">
        <v>30</v>
      </c>
      <c r="C9" s="174"/>
      <c r="D9" s="174"/>
      <c r="E9" s="174"/>
      <c r="F9" s="174"/>
      <c r="G9" s="174"/>
      <c r="H9" s="174"/>
      <c r="I9" s="174"/>
      <c r="J9" s="174"/>
      <c r="K9" s="174"/>
      <c r="L9" s="174"/>
      <c r="M9" s="174"/>
      <c r="N9" s="175"/>
      <c r="O9" s="284">
        <f>VLOOKUP($AY$2,Data,7,FALSE)</f>
        <v>0</v>
      </c>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6"/>
    </row>
    <row r="10" spans="2:51" ht="17.25" customHeight="1">
      <c r="B10" s="176"/>
      <c r="C10" s="177"/>
      <c r="D10" s="177"/>
      <c r="E10" s="177"/>
      <c r="F10" s="177"/>
      <c r="G10" s="177"/>
      <c r="H10" s="177"/>
      <c r="I10" s="177"/>
      <c r="J10" s="177"/>
      <c r="K10" s="177"/>
      <c r="L10" s="177"/>
      <c r="M10" s="177"/>
      <c r="N10" s="178"/>
      <c r="O10" s="287"/>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9"/>
    </row>
    <row r="11" spans="2:51" ht="15.75" customHeight="1">
      <c r="B11" s="189" t="s">
        <v>138</v>
      </c>
      <c r="C11" s="174"/>
      <c r="D11" s="174"/>
      <c r="E11" s="174"/>
      <c r="F11" s="174"/>
      <c r="G11" s="174"/>
      <c r="H11" s="174"/>
      <c r="I11" s="174"/>
      <c r="J11" s="174"/>
      <c r="K11" s="174"/>
      <c r="L11" s="174"/>
      <c r="M11" s="174"/>
      <c r="N11" s="175"/>
      <c r="O11" s="331">
        <f>VLOOKUP($AY$2,Data,8,FALSE)</f>
        <v>0</v>
      </c>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3"/>
    </row>
    <row r="12" spans="2:51" ht="15.75" customHeight="1">
      <c r="B12" s="176"/>
      <c r="C12" s="177"/>
      <c r="D12" s="177"/>
      <c r="E12" s="177"/>
      <c r="F12" s="177"/>
      <c r="G12" s="177"/>
      <c r="H12" s="177"/>
      <c r="I12" s="177"/>
      <c r="J12" s="177"/>
      <c r="K12" s="177"/>
      <c r="L12" s="177"/>
      <c r="M12" s="177"/>
      <c r="N12" s="178"/>
      <c r="O12" s="334"/>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6"/>
    </row>
    <row r="13" spans="2:51" ht="18.600000000000001" customHeight="1">
      <c r="B13" s="308" t="s">
        <v>141</v>
      </c>
      <c r="C13" s="309"/>
      <c r="D13" s="309"/>
      <c r="E13" s="309"/>
      <c r="F13" s="309"/>
      <c r="G13" s="309"/>
      <c r="H13" s="309"/>
      <c r="I13" s="309"/>
      <c r="J13" s="309"/>
      <c r="K13" s="309"/>
      <c r="L13" s="309"/>
      <c r="M13" s="309"/>
      <c r="N13" s="310"/>
      <c r="O13" s="268">
        <f>VLOOKUP($AY$2,Data,2,FALSE)</f>
        <v>0</v>
      </c>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70"/>
    </row>
    <row r="14" spans="2:51" ht="18.600000000000001" customHeight="1">
      <c r="B14" s="311"/>
      <c r="C14" s="312"/>
      <c r="D14" s="312"/>
      <c r="E14" s="312"/>
      <c r="F14" s="312"/>
      <c r="G14" s="312"/>
      <c r="H14" s="312"/>
      <c r="I14" s="312"/>
      <c r="J14" s="312"/>
      <c r="K14" s="312"/>
      <c r="L14" s="312"/>
      <c r="M14" s="312"/>
      <c r="N14" s="313"/>
      <c r="O14" s="271"/>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3"/>
    </row>
    <row r="15" spans="2:51" ht="24.75" customHeight="1">
      <c r="B15" s="173" t="s">
        <v>9</v>
      </c>
      <c r="C15" s="174"/>
      <c r="D15" s="174"/>
      <c r="E15" s="174"/>
      <c r="F15" s="174"/>
      <c r="G15" s="304"/>
      <c r="H15" s="253" t="s">
        <v>4</v>
      </c>
      <c r="I15" s="254"/>
      <c r="J15" s="254"/>
      <c r="K15" s="254"/>
      <c r="L15" s="254"/>
      <c r="M15" s="254"/>
      <c r="N15" s="255"/>
      <c r="O15" s="205" t="s">
        <v>12</v>
      </c>
      <c r="P15" s="206"/>
      <c r="Q15" s="206"/>
      <c r="R15" s="206"/>
      <c r="S15" s="274" t="str">
        <f>IF(VLOOKUP($AY$2,Data,10,FALSE)=0,"-",VLOOKUP($AY$2,Data,10,FALSE))</f>
        <v>-</v>
      </c>
      <c r="T15" s="274"/>
      <c r="U15" s="274"/>
      <c r="V15" s="274"/>
      <c r="W15" s="274"/>
      <c r="X15" s="274"/>
      <c r="Y15" s="274"/>
      <c r="Z15" s="274"/>
      <c r="AA15" s="274"/>
      <c r="AB15" s="274"/>
      <c r="AC15" s="274"/>
      <c r="AD15" s="274"/>
      <c r="AE15" s="275"/>
      <c r="AF15" s="205" t="s">
        <v>13</v>
      </c>
      <c r="AG15" s="206"/>
      <c r="AH15" s="206"/>
      <c r="AI15" s="206"/>
      <c r="AJ15" s="274" t="str">
        <f>IF(VLOOKUP($AY$2,Data,9,FALSE)=0,"-",VLOOKUP($AY$2,Data,9,FALSE))</f>
        <v>-</v>
      </c>
      <c r="AK15" s="274"/>
      <c r="AL15" s="274"/>
      <c r="AM15" s="274"/>
      <c r="AN15" s="274"/>
      <c r="AO15" s="274"/>
      <c r="AP15" s="274"/>
      <c r="AQ15" s="274"/>
      <c r="AR15" s="274"/>
      <c r="AS15" s="274"/>
      <c r="AT15" s="274"/>
      <c r="AU15" s="274"/>
      <c r="AV15" s="275"/>
    </row>
    <row r="16" spans="2:51" ht="24.75" customHeight="1">
      <c r="B16" s="190"/>
      <c r="C16" s="191"/>
      <c r="D16" s="191"/>
      <c r="E16" s="191"/>
      <c r="F16" s="191"/>
      <c r="G16" s="305"/>
      <c r="H16" s="227" t="s">
        <v>5</v>
      </c>
      <c r="I16" s="228"/>
      <c r="J16" s="228"/>
      <c r="K16" s="228"/>
      <c r="L16" s="228"/>
      <c r="M16" s="228"/>
      <c r="N16" s="229"/>
      <c r="O16" s="230" t="s">
        <v>12</v>
      </c>
      <c r="P16" s="231"/>
      <c r="Q16" s="231"/>
      <c r="R16" s="231"/>
      <c r="S16" s="232" t="str">
        <f>IF(VLOOKUP($AY$2,Data,16,FALSE)=0,"-",VLOOKUP($AY$2,Data,16,FALSE))</f>
        <v>-</v>
      </c>
      <c r="T16" s="232"/>
      <c r="U16" s="232"/>
      <c r="V16" s="232"/>
      <c r="W16" s="232"/>
      <c r="X16" s="232"/>
      <c r="Y16" s="232"/>
      <c r="Z16" s="232"/>
      <c r="AA16" s="232"/>
      <c r="AB16" s="233" t="s">
        <v>51</v>
      </c>
      <c r="AC16" s="233"/>
      <c r="AD16" s="233"/>
      <c r="AE16" s="234"/>
      <c r="AF16" s="230" t="s">
        <v>13</v>
      </c>
      <c r="AG16" s="231"/>
      <c r="AH16" s="231"/>
      <c r="AI16" s="231"/>
      <c r="AJ16" s="232" t="str">
        <f>IF(VLOOKUP($AY$2,Data,11,FALSE)=0,"-",VLOOKUP($AY$2,Data,11,FALSE))</f>
        <v>（選択して下さい）</v>
      </c>
      <c r="AK16" s="232"/>
      <c r="AL16" s="232"/>
      <c r="AM16" s="232"/>
      <c r="AN16" s="232"/>
      <c r="AO16" s="232"/>
      <c r="AP16" s="232"/>
      <c r="AQ16" s="232"/>
      <c r="AR16" s="232"/>
      <c r="AS16" s="233" t="s">
        <v>52</v>
      </c>
      <c r="AT16" s="233"/>
      <c r="AU16" s="233"/>
      <c r="AV16" s="234"/>
    </row>
    <row r="17" spans="2:48" ht="24.75" customHeight="1">
      <c r="B17" s="190"/>
      <c r="C17" s="191"/>
      <c r="D17" s="191"/>
      <c r="E17" s="191"/>
      <c r="F17" s="191"/>
      <c r="G17" s="305"/>
      <c r="H17" s="299" t="s">
        <v>19</v>
      </c>
      <c r="I17" s="300"/>
      <c r="J17" s="300"/>
      <c r="K17" s="300"/>
      <c r="L17" s="300"/>
      <c r="M17" s="300"/>
      <c r="N17" s="301"/>
      <c r="O17" s="262" t="s">
        <v>12</v>
      </c>
      <c r="P17" s="263"/>
      <c r="Q17" s="263"/>
      <c r="R17" s="263"/>
      <c r="S17" s="15" t="s">
        <v>67</v>
      </c>
      <c r="T17" s="314" t="str">
        <f>IF(VLOOKUP($AY$2,Data,17,FALSE)=0,"-",VLOOKUP($AY$2,Data,17,FALSE))</f>
        <v>-</v>
      </c>
      <c r="U17" s="314"/>
      <c r="V17" s="314"/>
      <c r="W17" s="314"/>
      <c r="X17" s="314"/>
      <c r="Y17" s="314"/>
      <c r="Z17" s="314"/>
      <c r="AA17" s="15" t="s">
        <v>68</v>
      </c>
      <c r="AB17" s="233" t="s">
        <v>51</v>
      </c>
      <c r="AC17" s="233"/>
      <c r="AD17" s="233"/>
      <c r="AE17" s="234"/>
      <c r="AF17" s="262" t="s">
        <v>13</v>
      </c>
      <c r="AG17" s="263"/>
      <c r="AH17" s="263"/>
      <c r="AI17" s="263"/>
      <c r="AJ17" s="15" t="s">
        <v>69</v>
      </c>
      <c r="AK17" s="314" t="str">
        <f>IF(VLOOKUP($AY$2,Data,12,FALSE)=0,"-",VLOOKUP($AY$2,Data,12,FALSE))</f>
        <v>-</v>
      </c>
      <c r="AL17" s="314"/>
      <c r="AM17" s="314"/>
      <c r="AN17" s="314"/>
      <c r="AO17" s="314"/>
      <c r="AP17" s="314"/>
      <c r="AQ17" s="314"/>
      <c r="AR17" s="15" t="s">
        <v>70</v>
      </c>
      <c r="AS17" s="233" t="s">
        <v>52</v>
      </c>
      <c r="AT17" s="233"/>
      <c r="AU17" s="233"/>
      <c r="AV17" s="234"/>
    </row>
    <row r="18" spans="2:48" ht="24.75" customHeight="1">
      <c r="B18" s="190"/>
      <c r="C18" s="191"/>
      <c r="D18" s="191"/>
      <c r="E18" s="191"/>
      <c r="F18" s="191"/>
      <c r="G18" s="305"/>
      <c r="H18" s="265" t="s">
        <v>6</v>
      </c>
      <c r="I18" s="266"/>
      <c r="J18" s="266"/>
      <c r="K18" s="266"/>
      <c r="L18" s="266"/>
      <c r="M18" s="266"/>
      <c r="N18" s="267"/>
      <c r="O18" s="262" t="s">
        <v>12</v>
      </c>
      <c r="P18" s="263"/>
      <c r="Q18" s="263"/>
      <c r="R18" s="263"/>
      <c r="S18" s="314" t="str">
        <f>IF(VLOOKUP($AY$2,Data,18,FALSE)=0,"-",VLOOKUP($AY$2,Data,18,FALSE))</f>
        <v>-</v>
      </c>
      <c r="T18" s="314"/>
      <c r="U18" s="314"/>
      <c r="V18" s="314"/>
      <c r="W18" s="314"/>
      <c r="X18" s="314"/>
      <c r="Y18" s="314"/>
      <c r="Z18" s="314"/>
      <c r="AA18" s="314"/>
      <c r="AB18" s="260"/>
      <c r="AC18" s="260"/>
      <c r="AD18" s="260"/>
      <c r="AE18" s="261"/>
      <c r="AF18" s="262" t="s">
        <v>13</v>
      </c>
      <c r="AG18" s="263"/>
      <c r="AH18" s="263"/>
      <c r="AI18" s="263"/>
      <c r="AJ18" s="314" t="str">
        <f>IF(VLOOKUP($AY$2,Data,13,FALSE)=0,"-",VLOOKUP($AY$2,Data,13,FALSE))</f>
        <v>（選択して下さい）</v>
      </c>
      <c r="AK18" s="314"/>
      <c r="AL18" s="314"/>
      <c r="AM18" s="314"/>
      <c r="AN18" s="314"/>
      <c r="AO18" s="314"/>
      <c r="AP18" s="314"/>
      <c r="AQ18" s="314"/>
      <c r="AR18" s="314"/>
      <c r="AS18" s="260"/>
      <c r="AT18" s="260"/>
      <c r="AU18" s="260"/>
      <c r="AV18" s="261"/>
    </row>
    <row r="19" spans="2:48" ht="24.75" customHeight="1">
      <c r="B19" s="190"/>
      <c r="C19" s="191"/>
      <c r="D19" s="191"/>
      <c r="E19" s="191"/>
      <c r="F19" s="191"/>
      <c r="G19" s="305"/>
      <c r="H19" s="265" t="s">
        <v>139</v>
      </c>
      <c r="I19" s="266"/>
      <c r="J19" s="266"/>
      <c r="K19" s="266"/>
      <c r="L19" s="266"/>
      <c r="M19" s="266"/>
      <c r="N19" s="267"/>
      <c r="O19" s="262" t="s">
        <v>12</v>
      </c>
      <c r="P19" s="263"/>
      <c r="Q19" s="263"/>
      <c r="R19" s="263"/>
      <c r="S19" s="314" t="str">
        <f>IF(VLOOKUP($AY$2,Data,19,FALSE)=0,"-",VLOOKUP($AY$2,Data,19,FALSE))</f>
        <v>-</v>
      </c>
      <c r="T19" s="314"/>
      <c r="U19" s="314"/>
      <c r="V19" s="314"/>
      <c r="W19" s="314"/>
      <c r="X19" s="314"/>
      <c r="Y19" s="314"/>
      <c r="Z19" s="314"/>
      <c r="AA19" s="314"/>
      <c r="AB19" s="250" t="s">
        <v>53</v>
      </c>
      <c r="AC19" s="250"/>
      <c r="AD19" s="250"/>
      <c r="AE19" s="251"/>
      <c r="AF19" s="262" t="s">
        <v>13</v>
      </c>
      <c r="AG19" s="263"/>
      <c r="AH19" s="263"/>
      <c r="AI19" s="263"/>
      <c r="AJ19" s="314" t="str">
        <f>IF(VLOOKUP($AY$2,Data,14,FALSE)=0,"-",VLOOKUP($AY$2,Data,14,FALSE))</f>
        <v>-</v>
      </c>
      <c r="AK19" s="314"/>
      <c r="AL19" s="314"/>
      <c r="AM19" s="314"/>
      <c r="AN19" s="314"/>
      <c r="AO19" s="314"/>
      <c r="AP19" s="314"/>
      <c r="AQ19" s="314"/>
      <c r="AR19" s="314"/>
      <c r="AS19" s="250" t="s">
        <v>54</v>
      </c>
      <c r="AT19" s="250"/>
      <c r="AU19" s="250"/>
      <c r="AV19" s="251"/>
    </row>
    <row r="20" spans="2:48" ht="24.75" customHeight="1">
      <c r="B20" s="176"/>
      <c r="C20" s="177"/>
      <c r="D20" s="177"/>
      <c r="E20" s="177"/>
      <c r="F20" s="177"/>
      <c r="G20" s="306"/>
      <c r="H20" s="239" t="s">
        <v>140</v>
      </c>
      <c r="I20" s="240"/>
      <c r="J20" s="240"/>
      <c r="K20" s="240"/>
      <c r="L20" s="240"/>
      <c r="M20" s="240"/>
      <c r="N20" s="241"/>
      <c r="O20" s="235" t="s">
        <v>12</v>
      </c>
      <c r="P20" s="236"/>
      <c r="Q20" s="236"/>
      <c r="R20" s="236"/>
      <c r="S20" s="247" t="str">
        <f>IF(VLOOKUP($AY$2,Data,20,FALSE)=0,"-",VLOOKUP($AY$2,Data,20,FALSE))</f>
        <v>-</v>
      </c>
      <c r="T20" s="247"/>
      <c r="U20" s="247"/>
      <c r="V20" s="247"/>
      <c r="W20" s="247"/>
      <c r="X20" s="247"/>
      <c r="Y20" s="247"/>
      <c r="Z20" s="247"/>
      <c r="AA20" s="247"/>
      <c r="AB20" s="248" t="s">
        <v>53</v>
      </c>
      <c r="AC20" s="248"/>
      <c r="AD20" s="248"/>
      <c r="AE20" s="249"/>
      <c r="AF20" s="235" t="s">
        <v>13</v>
      </c>
      <c r="AG20" s="236"/>
      <c r="AH20" s="236"/>
      <c r="AI20" s="236"/>
      <c r="AJ20" s="247" t="str">
        <f>IF(VLOOKUP($AY$2,Data,15,FALSE)=0,"-",VLOOKUP($AY$2,Data,15,FALSE))</f>
        <v>-</v>
      </c>
      <c r="AK20" s="247"/>
      <c r="AL20" s="247"/>
      <c r="AM20" s="247"/>
      <c r="AN20" s="247"/>
      <c r="AO20" s="247"/>
      <c r="AP20" s="247"/>
      <c r="AQ20" s="247"/>
      <c r="AR20" s="247"/>
      <c r="AS20" s="248" t="s">
        <v>54</v>
      </c>
      <c r="AT20" s="248"/>
      <c r="AU20" s="248"/>
      <c r="AV20" s="249"/>
    </row>
    <row r="21" spans="2:48" ht="24.75" customHeight="1">
      <c r="B21" s="173" t="s">
        <v>10</v>
      </c>
      <c r="C21" s="242"/>
      <c r="D21" s="242"/>
      <c r="E21" s="242"/>
      <c r="F21" s="242"/>
      <c r="G21" s="258"/>
      <c r="H21" s="253" t="s">
        <v>5</v>
      </c>
      <c r="I21" s="254"/>
      <c r="J21" s="254"/>
      <c r="K21" s="254"/>
      <c r="L21" s="254"/>
      <c r="M21" s="254"/>
      <c r="N21" s="255"/>
      <c r="O21" s="205" t="s">
        <v>12</v>
      </c>
      <c r="P21" s="206"/>
      <c r="Q21" s="206"/>
      <c r="R21" s="206"/>
      <c r="S21" s="257" t="str">
        <f>IF(VLOOKUP($AY$2,Data,24,FALSE)=0,"-",VLOOKUP($AY$2,Data,24,FALSE))</f>
        <v>-</v>
      </c>
      <c r="T21" s="257"/>
      <c r="U21" s="257"/>
      <c r="V21" s="257"/>
      <c r="W21" s="257"/>
      <c r="X21" s="257"/>
      <c r="Y21" s="257"/>
      <c r="Z21" s="257"/>
      <c r="AA21" s="257"/>
      <c r="AB21" s="237" t="s">
        <v>51</v>
      </c>
      <c r="AC21" s="237"/>
      <c r="AD21" s="237"/>
      <c r="AE21" s="238"/>
      <c r="AF21" s="205" t="s">
        <v>13</v>
      </c>
      <c r="AG21" s="206"/>
      <c r="AH21" s="206"/>
      <c r="AI21" s="206"/>
      <c r="AJ21" s="257" t="str">
        <f>IF(VLOOKUP($AY$2,Data,21,FALSE)=0,"-",VLOOKUP($AY$2,Data,21,FALSE))</f>
        <v>-</v>
      </c>
      <c r="AK21" s="257"/>
      <c r="AL21" s="257"/>
      <c r="AM21" s="257"/>
      <c r="AN21" s="257"/>
      <c r="AO21" s="257"/>
      <c r="AP21" s="257"/>
      <c r="AQ21" s="257"/>
      <c r="AR21" s="257"/>
      <c r="AS21" s="237" t="s">
        <v>52</v>
      </c>
      <c r="AT21" s="237"/>
      <c r="AU21" s="237"/>
      <c r="AV21" s="238"/>
    </row>
    <row r="22" spans="2:48" ht="24.75" customHeight="1">
      <c r="B22" s="243"/>
      <c r="C22" s="244"/>
      <c r="D22" s="244"/>
      <c r="E22" s="244"/>
      <c r="F22" s="244"/>
      <c r="G22" s="259"/>
      <c r="H22" s="227" t="s">
        <v>139</v>
      </c>
      <c r="I22" s="228"/>
      <c r="J22" s="228"/>
      <c r="K22" s="228"/>
      <c r="L22" s="228"/>
      <c r="M22" s="228"/>
      <c r="N22" s="229"/>
      <c r="O22" s="230" t="s">
        <v>12</v>
      </c>
      <c r="P22" s="231"/>
      <c r="Q22" s="231"/>
      <c r="R22" s="231"/>
      <c r="S22" s="232" t="str">
        <f>IF(VLOOKUP($AY$2,Data,25,FALSE)=0,"-",VLOOKUP($AY$2,Data,25,FALSE))</f>
        <v>-</v>
      </c>
      <c r="T22" s="232"/>
      <c r="U22" s="232"/>
      <c r="V22" s="232"/>
      <c r="W22" s="232"/>
      <c r="X22" s="232"/>
      <c r="Y22" s="232"/>
      <c r="Z22" s="232"/>
      <c r="AA22" s="232"/>
      <c r="AB22" s="233" t="s">
        <v>53</v>
      </c>
      <c r="AC22" s="233"/>
      <c r="AD22" s="233"/>
      <c r="AE22" s="234"/>
      <c r="AF22" s="230" t="s">
        <v>13</v>
      </c>
      <c r="AG22" s="231"/>
      <c r="AH22" s="231"/>
      <c r="AI22" s="231"/>
      <c r="AJ22" s="232" t="str">
        <f>IF(VLOOKUP($AY$2,Data,22,FALSE)=0,"-",VLOOKUP($AY$2,Data,22,FALSE))</f>
        <v>-</v>
      </c>
      <c r="AK22" s="232"/>
      <c r="AL22" s="232"/>
      <c r="AM22" s="232"/>
      <c r="AN22" s="232"/>
      <c r="AO22" s="232"/>
      <c r="AP22" s="232"/>
      <c r="AQ22" s="232"/>
      <c r="AR22" s="232"/>
      <c r="AS22" s="233" t="s">
        <v>54</v>
      </c>
      <c r="AT22" s="233"/>
      <c r="AU22" s="233"/>
      <c r="AV22" s="234"/>
    </row>
    <row r="23" spans="2:48" ht="24.75" customHeight="1">
      <c r="B23" s="243"/>
      <c r="C23" s="244"/>
      <c r="D23" s="244"/>
      <c r="E23" s="244"/>
      <c r="F23" s="244"/>
      <c r="G23" s="259"/>
      <c r="H23" s="239" t="s">
        <v>140</v>
      </c>
      <c r="I23" s="240"/>
      <c r="J23" s="240"/>
      <c r="K23" s="240"/>
      <c r="L23" s="240"/>
      <c r="M23" s="240"/>
      <c r="N23" s="241"/>
      <c r="O23" s="235" t="s">
        <v>12</v>
      </c>
      <c r="P23" s="236"/>
      <c r="Q23" s="236"/>
      <c r="R23" s="236"/>
      <c r="S23" s="247" t="str">
        <f>IF(VLOOKUP($AY$2,Data,26,FALSE)=0,"-",VLOOKUP($AY$2,Data,26,FALSE))</f>
        <v>-</v>
      </c>
      <c r="T23" s="247"/>
      <c r="U23" s="247"/>
      <c r="V23" s="247"/>
      <c r="W23" s="247"/>
      <c r="X23" s="247"/>
      <c r="Y23" s="247"/>
      <c r="Z23" s="247"/>
      <c r="AA23" s="247"/>
      <c r="AB23" s="248" t="s">
        <v>53</v>
      </c>
      <c r="AC23" s="248"/>
      <c r="AD23" s="248"/>
      <c r="AE23" s="249"/>
      <c r="AF23" s="235" t="s">
        <v>13</v>
      </c>
      <c r="AG23" s="236"/>
      <c r="AH23" s="236"/>
      <c r="AI23" s="236"/>
      <c r="AJ23" s="247" t="str">
        <f>IF(VLOOKUP($AY$2,Data,23,FALSE)=0,"-",VLOOKUP($AY$2,Data,23,FALSE))</f>
        <v>-</v>
      </c>
      <c r="AK23" s="247"/>
      <c r="AL23" s="247"/>
      <c r="AM23" s="247"/>
      <c r="AN23" s="247"/>
      <c r="AO23" s="247"/>
      <c r="AP23" s="247"/>
      <c r="AQ23" s="247"/>
      <c r="AR23" s="247"/>
      <c r="AS23" s="248" t="s">
        <v>54</v>
      </c>
      <c r="AT23" s="248"/>
      <c r="AU23" s="248"/>
      <c r="AV23" s="249"/>
    </row>
    <row r="24" spans="2:48" ht="24.75" customHeight="1">
      <c r="B24" s="173" t="s">
        <v>11</v>
      </c>
      <c r="C24" s="242"/>
      <c r="D24" s="242"/>
      <c r="E24" s="242"/>
      <c r="F24" s="242"/>
      <c r="G24" s="242"/>
      <c r="H24" s="253" t="s">
        <v>5</v>
      </c>
      <c r="I24" s="254"/>
      <c r="J24" s="254"/>
      <c r="K24" s="254"/>
      <c r="L24" s="254"/>
      <c r="M24" s="254"/>
      <c r="N24" s="255"/>
      <c r="O24" s="205" t="s">
        <v>12</v>
      </c>
      <c r="P24" s="206"/>
      <c r="Q24" s="206"/>
      <c r="R24" s="206"/>
      <c r="S24" s="257" t="str">
        <f>IF(VLOOKUP($AY$2,Data,30,FALSE)=0,"-",VLOOKUP($AY$2,Data,30,FALSE))</f>
        <v>-</v>
      </c>
      <c r="T24" s="257"/>
      <c r="U24" s="257"/>
      <c r="V24" s="257"/>
      <c r="W24" s="257"/>
      <c r="X24" s="257"/>
      <c r="Y24" s="257"/>
      <c r="Z24" s="257"/>
      <c r="AA24" s="257"/>
      <c r="AB24" s="237" t="s">
        <v>51</v>
      </c>
      <c r="AC24" s="237"/>
      <c r="AD24" s="237"/>
      <c r="AE24" s="238"/>
      <c r="AF24" s="205" t="s">
        <v>13</v>
      </c>
      <c r="AG24" s="206"/>
      <c r="AH24" s="206"/>
      <c r="AI24" s="206"/>
      <c r="AJ24" s="257" t="str">
        <f>IF(VLOOKUP($AY$2,Data,27,FALSE)=0,"-",VLOOKUP($AY$2,Data,27,FALSE))</f>
        <v>-</v>
      </c>
      <c r="AK24" s="257"/>
      <c r="AL24" s="257"/>
      <c r="AM24" s="257"/>
      <c r="AN24" s="257"/>
      <c r="AO24" s="257"/>
      <c r="AP24" s="257"/>
      <c r="AQ24" s="257"/>
      <c r="AR24" s="257"/>
      <c r="AS24" s="237" t="s">
        <v>52</v>
      </c>
      <c r="AT24" s="237"/>
      <c r="AU24" s="237"/>
      <c r="AV24" s="238"/>
    </row>
    <row r="25" spans="2:48" ht="24.75" customHeight="1">
      <c r="B25" s="243"/>
      <c r="C25" s="244"/>
      <c r="D25" s="244"/>
      <c r="E25" s="244"/>
      <c r="F25" s="244"/>
      <c r="G25" s="244"/>
      <c r="H25" s="227" t="s">
        <v>139</v>
      </c>
      <c r="I25" s="228"/>
      <c r="J25" s="228"/>
      <c r="K25" s="228"/>
      <c r="L25" s="228"/>
      <c r="M25" s="228"/>
      <c r="N25" s="229"/>
      <c r="O25" s="230" t="s">
        <v>12</v>
      </c>
      <c r="P25" s="231"/>
      <c r="Q25" s="231"/>
      <c r="R25" s="231"/>
      <c r="S25" s="232" t="str">
        <f>IF(VLOOKUP($AY$2,Data,31,FALSE)=0,"-",VLOOKUP($AY$2,Data,31,FALSE))</f>
        <v>-</v>
      </c>
      <c r="T25" s="232"/>
      <c r="U25" s="232"/>
      <c r="V25" s="232"/>
      <c r="W25" s="232"/>
      <c r="X25" s="232"/>
      <c r="Y25" s="232"/>
      <c r="Z25" s="232"/>
      <c r="AA25" s="232"/>
      <c r="AB25" s="233" t="s">
        <v>53</v>
      </c>
      <c r="AC25" s="233"/>
      <c r="AD25" s="233"/>
      <c r="AE25" s="234"/>
      <c r="AF25" s="230" t="s">
        <v>13</v>
      </c>
      <c r="AG25" s="231"/>
      <c r="AH25" s="231"/>
      <c r="AI25" s="231"/>
      <c r="AJ25" s="232" t="str">
        <f>IF(VLOOKUP($AY$2,Data,28,FALSE)=0,"-",VLOOKUP($AY$2,Data,28,FALSE))</f>
        <v>-</v>
      </c>
      <c r="AK25" s="232"/>
      <c r="AL25" s="232"/>
      <c r="AM25" s="232"/>
      <c r="AN25" s="232"/>
      <c r="AO25" s="232"/>
      <c r="AP25" s="232"/>
      <c r="AQ25" s="232"/>
      <c r="AR25" s="232"/>
      <c r="AS25" s="233" t="s">
        <v>54</v>
      </c>
      <c r="AT25" s="233"/>
      <c r="AU25" s="233"/>
      <c r="AV25" s="234"/>
    </row>
    <row r="26" spans="2:48" ht="24.75" customHeight="1">
      <c r="B26" s="245"/>
      <c r="C26" s="246"/>
      <c r="D26" s="246"/>
      <c r="E26" s="246"/>
      <c r="F26" s="246"/>
      <c r="G26" s="246"/>
      <c r="H26" s="239" t="s">
        <v>140</v>
      </c>
      <c r="I26" s="240"/>
      <c r="J26" s="240"/>
      <c r="K26" s="240"/>
      <c r="L26" s="240"/>
      <c r="M26" s="240"/>
      <c r="N26" s="241"/>
      <c r="O26" s="235" t="s">
        <v>12</v>
      </c>
      <c r="P26" s="236"/>
      <c r="Q26" s="236"/>
      <c r="R26" s="236"/>
      <c r="S26" s="247" t="str">
        <f>IF(VLOOKUP($AY$2,Data,32,FALSE)=0,"-",VLOOKUP($AY$2,Data,32,FALSE))</f>
        <v>-</v>
      </c>
      <c r="T26" s="247"/>
      <c r="U26" s="247"/>
      <c r="V26" s="247"/>
      <c r="W26" s="247"/>
      <c r="X26" s="247"/>
      <c r="Y26" s="247"/>
      <c r="Z26" s="247"/>
      <c r="AA26" s="247"/>
      <c r="AB26" s="248" t="s">
        <v>53</v>
      </c>
      <c r="AC26" s="248"/>
      <c r="AD26" s="248"/>
      <c r="AE26" s="249"/>
      <c r="AF26" s="235" t="s">
        <v>13</v>
      </c>
      <c r="AG26" s="236"/>
      <c r="AH26" s="236"/>
      <c r="AI26" s="236"/>
      <c r="AJ26" s="247" t="str">
        <f>IF(VLOOKUP($AY$2,Data,29,FALSE)=0,"-",VLOOKUP($AY$2,Data,29,FALSE))</f>
        <v>-</v>
      </c>
      <c r="AK26" s="247"/>
      <c r="AL26" s="247"/>
      <c r="AM26" s="247"/>
      <c r="AN26" s="247"/>
      <c r="AO26" s="247"/>
      <c r="AP26" s="247"/>
      <c r="AQ26" s="247"/>
      <c r="AR26" s="247"/>
      <c r="AS26" s="248" t="s">
        <v>54</v>
      </c>
      <c r="AT26" s="248"/>
      <c r="AU26" s="248"/>
      <c r="AV26" s="249"/>
    </row>
    <row r="27" spans="2:48" ht="24.75" customHeight="1">
      <c r="B27" s="219" t="s">
        <v>7</v>
      </c>
      <c r="C27" s="220"/>
      <c r="D27" s="220"/>
      <c r="E27" s="220"/>
      <c r="F27" s="220"/>
      <c r="G27" s="220"/>
      <c r="H27" s="220"/>
      <c r="I27" s="220"/>
      <c r="J27" s="220"/>
      <c r="K27" s="220"/>
      <c r="L27" s="220"/>
      <c r="M27" s="220"/>
      <c r="N27" s="221"/>
      <c r="O27" s="224" t="s">
        <v>12</v>
      </c>
      <c r="P27" s="225"/>
      <c r="Q27" s="225"/>
      <c r="R27" s="225"/>
      <c r="S27" s="226" t="str">
        <f>IF(VLOOKUP($AY$2,Data,34,FALSE)=0,"-",VLOOKUP($AY$2,Data,34,FALSE))</f>
        <v>-</v>
      </c>
      <c r="T27" s="226"/>
      <c r="U27" s="226"/>
      <c r="V27" s="226"/>
      <c r="W27" s="226"/>
      <c r="X27" s="226"/>
      <c r="Y27" s="226"/>
      <c r="Z27" s="226"/>
      <c r="AA27" s="226"/>
      <c r="AB27" s="222" t="s">
        <v>51</v>
      </c>
      <c r="AC27" s="222"/>
      <c r="AD27" s="222"/>
      <c r="AE27" s="223"/>
      <c r="AF27" s="224" t="s">
        <v>13</v>
      </c>
      <c r="AG27" s="225"/>
      <c r="AH27" s="225"/>
      <c r="AI27" s="225"/>
      <c r="AJ27" s="226" t="str">
        <f>IF(VLOOKUP($AY$2,Data,33,FALSE)=0,"-",VLOOKUP($AY$2,Data,33,FALSE))</f>
        <v>-</v>
      </c>
      <c r="AK27" s="226"/>
      <c r="AL27" s="226"/>
      <c r="AM27" s="226"/>
      <c r="AN27" s="226"/>
      <c r="AO27" s="226"/>
      <c r="AP27" s="226"/>
      <c r="AQ27" s="226"/>
      <c r="AR27" s="226"/>
      <c r="AS27" s="222" t="s">
        <v>52</v>
      </c>
      <c r="AT27" s="222"/>
      <c r="AU27" s="222"/>
      <c r="AV27" s="223"/>
    </row>
    <row r="28" spans="2:48" ht="24.75" customHeight="1">
      <c r="B28" s="219" t="s">
        <v>14</v>
      </c>
      <c r="C28" s="220"/>
      <c r="D28" s="220"/>
      <c r="E28" s="220"/>
      <c r="F28" s="220"/>
      <c r="G28" s="220"/>
      <c r="H28" s="220"/>
      <c r="I28" s="220"/>
      <c r="J28" s="220"/>
      <c r="K28" s="220"/>
      <c r="L28" s="220"/>
      <c r="M28" s="220"/>
      <c r="N28" s="221"/>
      <c r="O28" s="224" t="s">
        <v>12</v>
      </c>
      <c r="P28" s="225"/>
      <c r="Q28" s="225"/>
      <c r="R28" s="225"/>
      <c r="S28" s="226" t="str">
        <f>IF(VLOOKUP($AY$2,Data,38,FALSE)=0,"-",VLOOKUP($AY$2,Data,38,FALSE))</f>
        <v>-</v>
      </c>
      <c r="T28" s="226"/>
      <c r="U28" s="226"/>
      <c r="V28" s="226"/>
      <c r="W28" s="226"/>
      <c r="X28" s="226"/>
      <c r="Y28" s="226"/>
      <c r="Z28" s="226"/>
      <c r="AA28" s="226"/>
      <c r="AB28" s="222" t="s">
        <v>55</v>
      </c>
      <c r="AC28" s="222"/>
      <c r="AD28" s="222"/>
      <c r="AE28" s="223"/>
      <c r="AF28" s="224" t="s">
        <v>13</v>
      </c>
      <c r="AG28" s="225"/>
      <c r="AH28" s="225"/>
      <c r="AI28" s="225"/>
      <c r="AJ28" s="226" t="str">
        <f>IF(VLOOKUP($AY$2,Data,35,FALSE)=0,"-",VLOOKUP($AY$2,Data,35,FALSE))</f>
        <v>-</v>
      </c>
      <c r="AK28" s="226"/>
      <c r="AL28" s="226"/>
      <c r="AM28" s="226"/>
      <c r="AN28" s="226"/>
      <c r="AO28" s="226"/>
      <c r="AP28" s="226"/>
      <c r="AQ28" s="226"/>
      <c r="AR28" s="226"/>
      <c r="AS28" s="222" t="s">
        <v>56</v>
      </c>
      <c r="AT28" s="222"/>
      <c r="AU28" s="222"/>
      <c r="AV28" s="223"/>
    </row>
    <row r="29" spans="2:48" ht="24.75" customHeight="1">
      <c r="B29" s="219" t="s">
        <v>15</v>
      </c>
      <c r="C29" s="220"/>
      <c r="D29" s="220"/>
      <c r="E29" s="220"/>
      <c r="F29" s="220"/>
      <c r="G29" s="220"/>
      <c r="H29" s="220"/>
      <c r="I29" s="220"/>
      <c r="J29" s="220"/>
      <c r="K29" s="220"/>
      <c r="L29" s="220"/>
      <c r="M29" s="220"/>
      <c r="N29" s="221"/>
      <c r="O29" s="224" t="s">
        <v>12</v>
      </c>
      <c r="P29" s="225"/>
      <c r="Q29" s="225"/>
      <c r="R29" s="225"/>
      <c r="S29" s="226" t="str">
        <f>IF(VLOOKUP($AY$2,Data,39,FALSE)=0,"-",VLOOKUP($AY$2,Data,39,FALSE))</f>
        <v>-</v>
      </c>
      <c r="T29" s="226"/>
      <c r="U29" s="226"/>
      <c r="V29" s="226"/>
      <c r="W29" s="226"/>
      <c r="X29" s="226"/>
      <c r="Y29" s="226"/>
      <c r="Z29" s="226"/>
      <c r="AA29" s="226"/>
      <c r="AB29" s="222" t="s">
        <v>51</v>
      </c>
      <c r="AC29" s="222"/>
      <c r="AD29" s="222"/>
      <c r="AE29" s="223"/>
      <c r="AF29" s="224" t="s">
        <v>13</v>
      </c>
      <c r="AG29" s="225"/>
      <c r="AH29" s="225"/>
      <c r="AI29" s="225"/>
      <c r="AJ29" s="226" t="str">
        <f>IF(VLOOKUP($AY$2,Data,36,FALSE)=0,"-",VLOOKUP($AY$2,Data,36,FALSE))</f>
        <v>-</v>
      </c>
      <c r="AK29" s="226"/>
      <c r="AL29" s="226"/>
      <c r="AM29" s="226"/>
      <c r="AN29" s="226"/>
      <c r="AO29" s="226"/>
      <c r="AP29" s="226"/>
      <c r="AQ29" s="226"/>
      <c r="AR29" s="226"/>
      <c r="AS29" s="222" t="s">
        <v>52</v>
      </c>
      <c r="AT29" s="222"/>
      <c r="AU29" s="222"/>
      <c r="AV29" s="223"/>
    </row>
    <row r="30" spans="2:48" ht="24.75" customHeight="1">
      <c r="B30" s="202" t="s">
        <v>18</v>
      </c>
      <c r="C30" s="203"/>
      <c r="D30" s="203"/>
      <c r="E30" s="203"/>
      <c r="F30" s="203"/>
      <c r="G30" s="203"/>
      <c r="H30" s="203"/>
      <c r="I30" s="203"/>
      <c r="J30" s="203"/>
      <c r="K30" s="203"/>
      <c r="L30" s="203"/>
      <c r="M30" s="203"/>
      <c r="N30" s="204"/>
      <c r="O30" s="205" t="s">
        <v>12</v>
      </c>
      <c r="P30" s="206"/>
      <c r="Q30" s="206"/>
      <c r="R30" s="206"/>
      <c r="S30" s="257" t="str">
        <f>IF(VLOOKUP($AY$2,Data,40,FALSE)=0,"-",VLOOKUP($AY$2,Data,40,FALSE))</f>
        <v>-</v>
      </c>
      <c r="T30" s="257"/>
      <c r="U30" s="257"/>
      <c r="V30" s="257"/>
      <c r="W30" s="257"/>
      <c r="X30" s="257"/>
      <c r="Y30" s="257"/>
      <c r="Z30" s="257"/>
      <c r="AA30" s="257"/>
      <c r="AB30" s="208" t="s">
        <v>51</v>
      </c>
      <c r="AC30" s="208"/>
      <c r="AD30" s="208"/>
      <c r="AE30" s="209"/>
      <c r="AF30" s="205" t="s">
        <v>13</v>
      </c>
      <c r="AG30" s="206"/>
      <c r="AH30" s="206"/>
      <c r="AI30" s="206"/>
      <c r="AJ30" s="257" t="str">
        <f>IF(VLOOKUP($AY$2,Data,37,FALSE)=0,"-",VLOOKUP($AY$2,Data,37,FALSE))</f>
        <v>-</v>
      </c>
      <c r="AK30" s="257"/>
      <c r="AL30" s="257"/>
      <c r="AM30" s="257"/>
      <c r="AN30" s="257"/>
      <c r="AO30" s="257"/>
      <c r="AP30" s="257"/>
      <c r="AQ30" s="257"/>
      <c r="AR30" s="257"/>
      <c r="AS30" s="208" t="s">
        <v>52</v>
      </c>
      <c r="AT30" s="208"/>
      <c r="AU30" s="208"/>
      <c r="AV30" s="209"/>
    </row>
    <row r="31" spans="2:48" ht="33.75" customHeight="1">
      <c r="B31" s="202" t="s">
        <v>16</v>
      </c>
      <c r="C31" s="203"/>
      <c r="D31" s="203"/>
      <c r="E31" s="203"/>
      <c r="F31" s="203"/>
      <c r="G31" s="203"/>
      <c r="H31" s="203"/>
      <c r="I31" s="203"/>
      <c r="J31" s="203"/>
      <c r="K31" s="203"/>
      <c r="L31" s="203"/>
      <c r="M31" s="203"/>
      <c r="N31" s="204"/>
      <c r="O31" s="318" t="str">
        <f>IF(VLOOKUP($AY$2,Data,41,FALSE)=0,"-",VLOOKUP($AY$2,Data,41,FALSE))</f>
        <v>-</v>
      </c>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20"/>
    </row>
    <row r="32" spans="2:48" ht="21.75" customHeight="1">
      <c r="B32" s="219" t="s">
        <v>8</v>
      </c>
      <c r="C32" s="220"/>
      <c r="D32" s="220"/>
      <c r="E32" s="220"/>
      <c r="F32" s="220"/>
      <c r="G32" s="220"/>
      <c r="H32" s="220"/>
      <c r="I32" s="220"/>
      <c r="J32" s="220"/>
      <c r="K32" s="220"/>
      <c r="L32" s="220"/>
      <c r="M32" s="220"/>
      <c r="N32" s="221"/>
      <c r="O32" s="318" t="str">
        <f>IF(VLOOKUP($AY$2,Data,42,FALSE)=0,"-",VLOOKUP($AY$2,Data,42,FALSE))</f>
        <v>-</v>
      </c>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20"/>
    </row>
    <row r="33" spans="2:48" ht="18.600000000000001" customHeight="1">
      <c r="B33" s="173" t="s">
        <v>2</v>
      </c>
      <c r="C33" s="211"/>
      <c r="D33" s="211"/>
      <c r="E33" s="211"/>
      <c r="F33" s="211"/>
      <c r="G33" s="211"/>
      <c r="H33" s="211"/>
      <c r="I33" s="211"/>
      <c r="J33" s="211"/>
      <c r="K33" s="211"/>
      <c r="L33" s="211"/>
      <c r="M33" s="211"/>
      <c r="N33" s="212"/>
      <c r="O33" s="179" t="s">
        <v>46</v>
      </c>
      <c r="P33" s="180"/>
      <c r="Q33" s="180"/>
      <c r="R33" s="180"/>
      <c r="S33" s="180"/>
      <c r="T33" s="180"/>
      <c r="U33" s="180"/>
      <c r="V33" s="181"/>
      <c r="W33" s="327">
        <f>VLOOKUP($AY$2,Data,43,FALSE)</f>
        <v>0</v>
      </c>
      <c r="X33" s="328"/>
      <c r="Y33" s="328"/>
      <c r="Z33" s="328"/>
      <c r="AA33" s="328"/>
      <c r="AB33" s="328"/>
      <c r="AC33" s="328"/>
      <c r="AD33" s="328"/>
      <c r="AE33" s="329"/>
      <c r="AF33" s="182" t="s">
        <v>47</v>
      </c>
      <c r="AG33" s="180"/>
      <c r="AH33" s="180"/>
      <c r="AI33" s="180"/>
      <c r="AJ33" s="180"/>
      <c r="AK33" s="180"/>
      <c r="AL33" s="180"/>
      <c r="AM33" s="181"/>
      <c r="AN33" s="327">
        <f>VLOOKUP($AY$2,Data,44,FALSE)</f>
        <v>0</v>
      </c>
      <c r="AO33" s="328"/>
      <c r="AP33" s="328"/>
      <c r="AQ33" s="328"/>
      <c r="AR33" s="328"/>
      <c r="AS33" s="328"/>
      <c r="AT33" s="328"/>
      <c r="AU33" s="328"/>
      <c r="AV33" s="330"/>
    </row>
    <row r="34" spans="2:48" ht="18.600000000000001" customHeight="1">
      <c r="B34" s="213"/>
      <c r="C34" s="214"/>
      <c r="D34" s="214"/>
      <c r="E34" s="214"/>
      <c r="F34" s="214"/>
      <c r="G34" s="214"/>
      <c r="H34" s="214"/>
      <c r="I34" s="214"/>
      <c r="J34" s="214"/>
      <c r="K34" s="214"/>
      <c r="L34" s="214"/>
      <c r="M34" s="214"/>
      <c r="N34" s="215"/>
      <c r="O34" s="183" t="s">
        <v>0</v>
      </c>
      <c r="P34" s="184"/>
      <c r="Q34" s="184"/>
      <c r="R34" s="184"/>
      <c r="S34" s="184"/>
      <c r="T34" s="184"/>
      <c r="U34" s="184"/>
      <c r="V34" s="185"/>
      <c r="W34" s="321">
        <f>VLOOKUP($AY$2,Data,45,FALSE)</f>
        <v>0</v>
      </c>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3"/>
    </row>
    <row r="35" spans="2:48" ht="18.600000000000001" customHeight="1">
      <c r="B35" s="173" t="s">
        <v>3</v>
      </c>
      <c r="C35" s="174"/>
      <c r="D35" s="174"/>
      <c r="E35" s="174"/>
      <c r="F35" s="174"/>
      <c r="G35" s="174"/>
      <c r="H35" s="174"/>
      <c r="I35" s="174"/>
      <c r="J35" s="174"/>
      <c r="K35" s="174"/>
      <c r="L35" s="174"/>
      <c r="M35" s="174"/>
      <c r="N35" s="175"/>
      <c r="O35" s="179" t="s">
        <v>46</v>
      </c>
      <c r="P35" s="180"/>
      <c r="Q35" s="180"/>
      <c r="R35" s="180"/>
      <c r="S35" s="180"/>
      <c r="T35" s="180"/>
      <c r="U35" s="180"/>
      <c r="V35" s="181"/>
      <c r="W35" s="327" t="str">
        <f>VLOOKUP($AY$2,Data,46,FALSE)</f>
        <v>-</v>
      </c>
      <c r="X35" s="328"/>
      <c r="Y35" s="328"/>
      <c r="Z35" s="328"/>
      <c r="AA35" s="328"/>
      <c r="AB35" s="328"/>
      <c r="AC35" s="328"/>
      <c r="AD35" s="328"/>
      <c r="AE35" s="329"/>
      <c r="AF35" s="182" t="s">
        <v>47</v>
      </c>
      <c r="AG35" s="180"/>
      <c r="AH35" s="180"/>
      <c r="AI35" s="180"/>
      <c r="AJ35" s="180"/>
      <c r="AK35" s="180"/>
      <c r="AL35" s="180"/>
      <c r="AM35" s="181"/>
      <c r="AN35" s="327" t="str">
        <f>VLOOKUP($AY$2,Data,47,FALSE)</f>
        <v>（選択して下さい）</v>
      </c>
      <c r="AO35" s="328"/>
      <c r="AP35" s="328"/>
      <c r="AQ35" s="328"/>
      <c r="AR35" s="328"/>
      <c r="AS35" s="328"/>
      <c r="AT35" s="328"/>
      <c r="AU35" s="328"/>
      <c r="AV35" s="330"/>
    </row>
    <row r="36" spans="2:48" ht="18.600000000000001" customHeight="1">
      <c r="B36" s="176"/>
      <c r="C36" s="177"/>
      <c r="D36" s="177"/>
      <c r="E36" s="177"/>
      <c r="F36" s="177"/>
      <c r="G36" s="177"/>
      <c r="H36" s="177"/>
      <c r="I36" s="177"/>
      <c r="J36" s="177"/>
      <c r="K36" s="177"/>
      <c r="L36" s="177"/>
      <c r="M36" s="177"/>
      <c r="N36" s="178"/>
      <c r="O36" s="183" t="s">
        <v>0</v>
      </c>
      <c r="P36" s="184"/>
      <c r="Q36" s="184"/>
      <c r="R36" s="184"/>
      <c r="S36" s="184"/>
      <c r="T36" s="184"/>
      <c r="U36" s="184"/>
      <c r="V36" s="185"/>
      <c r="W36" s="321">
        <f>VLOOKUP($AY$2,Data,48,FALSE)</f>
        <v>0</v>
      </c>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3"/>
    </row>
    <row r="37" spans="2:48" ht="18.600000000000001" customHeight="1">
      <c r="B37" s="189" t="s">
        <v>1</v>
      </c>
      <c r="C37" s="174"/>
      <c r="D37" s="174"/>
      <c r="E37" s="174"/>
      <c r="F37" s="174"/>
      <c r="G37" s="174"/>
      <c r="H37" s="174"/>
      <c r="I37" s="174"/>
      <c r="J37" s="174"/>
      <c r="K37" s="174"/>
      <c r="L37" s="174"/>
      <c r="M37" s="174"/>
      <c r="N37" s="175"/>
      <c r="O37" s="324">
        <f>VLOOKUP($AY$2,Data,49,FALSE)</f>
        <v>0</v>
      </c>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6"/>
    </row>
    <row r="38" spans="2:48" ht="18.600000000000001" customHeight="1">
      <c r="B38" s="190"/>
      <c r="C38" s="191"/>
      <c r="D38" s="191"/>
      <c r="E38" s="191"/>
      <c r="F38" s="191"/>
      <c r="G38" s="191"/>
      <c r="H38" s="191"/>
      <c r="I38" s="191"/>
      <c r="J38" s="191"/>
      <c r="K38" s="191"/>
      <c r="L38" s="191"/>
      <c r="M38" s="191"/>
      <c r="N38" s="192"/>
      <c r="O38" s="196"/>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8"/>
    </row>
    <row r="39" spans="2:48" ht="18.600000000000001" customHeight="1">
      <c r="B39" s="190"/>
      <c r="C39" s="191"/>
      <c r="D39" s="191"/>
      <c r="E39" s="191"/>
      <c r="F39" s="191"/>
      <c r="G39" s="191"/>
      <c r="H39" s="191"/>
      <c r="I39" s="191"/>
      <c r="J39" s="191"/>
      <c r="K39" s="191"/>
      <c r="L39" s="191"/>
      <c r="M39" s="191"/>
      <c r="N39" s="192"/>
      <c r="O39" s="199"/>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1"/>
    </row>
    <row r="40" spans="2:48" ht="18.600000000000001" customHeight="1">
      <c r="B40" s="190"/>
      <c r="C40" s="191"/>
      <c r="D40" s="191"/>
      <c r="E40" s="191"/>
      <c r="F40" s="191"/>
      <c r="G40" s="191"/>
      <c r="H40" s="191"/>
      <c r="I40" s="191"/>
      <c r="J40" s="191"/>
      <c r="K40" s="191"/>
      <c r="L40" s="191"/>
      <c r="M40" s="191"/>
      <c r="N40" s="192"/>
      <c r="O40" s="199"/>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1"/>
    </row>
    <row r="41" spans="2:48" ht="18.600000000000001" customHeight="1">
      <c r="B41" s="190"/>
      <c r="C41" s="191"/>
      <c r="D41" s="191"/>
      <c r="E41" s="191"/>
      <c r="F41" s="191"/>
      <c r="G41" s="191"/>
      <c r="H41" s="191"/>
      <c r="I41" s="191"/>
      <c r="J41" s="191"/>
      <c r="K41" s="191"/>
      <c r="L41" s="191"/>
      <c r="M41" s="191"/>
      <c r="N41" s="192"/>
      <c r="O41" s="168"/>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70"/>
    </row>
    <row r="42" spans="2:48" ht="18.600000000000001" customHeight="1">
      <c r="B42" s="171" t="s">
        <v>20</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row>
    <row r="43" spans="2:48" ht="18.600000000000001" customHeight="1">
      <c r="B43" s="172" t="s">
        <v>71</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row>
  </sheetData>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B25:AE25"/>
    <mergeCell ref="AS21:AV21"/>
    <mergeCell ref="AJ21:AR21"/>
    <mergeCell ref="AJ24:AR24"/>
    <mergeCell ref="AF21:AI21"/>
    <mergeCell ref="AJ25:AR25"/>
    <mergeCell ref="AS26:AV26"/>
    <mergeCell ref="AS25:AV25"/>
    <mergeCell ref="AS24:AV24"/>
    <mergeCell ref="AF24:AI24"/>
    <mergeCell ref="AF25:AI25"/>
    <mergeCell ref="B32:N32"/>
    <mergeCell ref="O32:AV32"/>
    <mergeCell ref="AB30:AE30"/>
    <mergeCell ref="AJ29:AR29"/>
    <mergeCell ref="AF30:AI30"/>
    <mergeCell ref="AJ30:AR30"/>
    <mergeCell ref="AF27:AI27"/>
    <mergeCell ref="S28:AA28"/>
    <mergeCell ref="AJ28:AR28"/>
    <mergeCell ref="AF28:AI28"/>
    <mergeCell ref="B43:AV43"/>
    <mergeCell ref="W34:AV34"/>
    <mergeCell ref="B33:N34"/>
    <mergeCell ref="B42:AV42"/>
    <mergeCell ref="B35:N36"/>
    <mergeCell ref="W36:AV36"/>
    <mergeCell ref="O37:AV37"/>
    <mergeCell ref="O38:AV38"/>
    <mergeCell ref="O34:V34"/>
    <mergeCell ref="O35:V35"/>
    <mergeCell ref="AF35:AM35"/>
    <mergeCell ref="O39:AV39"/>
    <mergeCell ref="O36:V36"/>
    <mergeCell ref="O33:V33"/>
    <mergeCell ref="W33:AE33"/>
    <mergeCell ref="AN33:AV33"/>
    <mergeCell ref="W35:AE35"/>
    <mergeCell ref="AN35:AV35"/>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AF26:AI26"/>
    <mergeCell ref="O24:R24"/>
    <mergeCell ref="O25:R25"/>
    <mergeCell ref="O27:R27"/>
    <mergeCell ref="AJ27:AR27"/>
    <mergeCell ref="O28:R28"/>
    <mergeCell ref="AB27:AE27"/>
    <mergeCell ref="AB28:AE28"/>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13:AV14"/>
    <mergeCell ref="AB15:AE15"/>
    <mergeCell ref="H15:N15"/>
    <mergeCell ref="AS15:AV15"/>
    <mergeCell ref="S15:AA15"/>
    <mergeCell ref="O15:R15"/>
    <mergeCell ref="AJ15:AR15"/>
    <mergeCell ref="AS16:AV16"/>
    <mergeCell ref="O6:AV6"/>
    <mergeCell ref="AF23:AI23"/>
    <mergeCell ref="AB22:AE22"/>
    <mergeCell ref="AJ18:AR18"/>
    <mergeCell ref="AF19:AI19"/>
    <mergeCell ref="AS18:AV18"/>
    <mergeCell ref="AJ20:AR20"/>
    <mergeCell ref="AJ19:AR19"/>
    <mergeCell ref="AS19:AV19"/>
    <mergeCell ref="AS20:AV20"/>
    <mergeCell ref="AF20:AI20"/>
    <mergeCell ref="B21:G23"/>
    <mergeCell ref="O23:R23"/>
    <mergeCell ref="S23:AA23"/>
    <mergeCell ref="O26:R26"/>
    <mergeCell ref="S26:AA26"/>
    <mergeCell ref="H23:N23"/>
    <mergeCell ref="H26:N26"/>
    <mergeCell ref="S24:AA24"/>
    <mergeCell ref="H22:N22"/>
    <mergeCell ref="H24:N24"/>
    <mergeCell ref="O22:R22"/>
    <mergeCell ref="S22:AA22"/>
    <mergeCell ref="O21:R21"/>
    <mergeCell ref="S25:AA25"/>
    <mergeCell ref="AK17:AQ17"/>
    <mergeCell ref="AF33:AM33"/>
    <mergeCell ref="S30:AA30"/>
    <mergeCell ref="AJ26:AR26"/>
    <mergeCell ref="AJ23:AR23"/>
    <mergeCell ref="AF29:AI29"/>
    <mergeCell ref="AS28:AV28"/>
    <mergeCell ref="O18:R18"/>
    <mergeCell ref="AB16:AE16"/>
    <mergeCell ref="O29:R29"/>
    <mergeCell ref="O30:R30"/>
    <mergeCell ref="AB20:AE20"/>
    <mergeCell ref="AB21:AE21"/>
    <mergeCell ref="S27:AA27"/>
    <mergeCell ref="AB24:AE24"/>
    <mergeCell ref="S29:AA29"/>
    <mergeCell ref="AB26:AE26"/>
    <mergeCell ref="O20:R20"/>
    <mergeCell ref="AS22:AV22"/>
    <mergeCell ref="AS27:AV27"/>
    <mergeCell ref="AJ22:AR22"/>
    <mergeCell ref="AB23:AE23"/>
    <mergeCell ref="AS23:AV23"/>
    <mergeCell ref="AF22:AI22"/>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282" t="s">
        <v>40</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X2" s="13" t="s">
        <v>65</v>
      </c>
      <c r="AY2" s="14">
        <v>19</v>
      </c>
    </row>
    <row r="3" spans="2:51" ht="9.75" customHeight="1">
      <c r="AS3" s="3"/>
      <c r="AT3" s="3"/>
      <c r="AU3" s="3"/>
      <c r="AV3" s="2"/>
    </row>
    <row r="4" spans="2:51" ht="15.75" customHeight="1">
      <c r="B4" s="284" t="s">
        <v>137</v>
      </c>
      <c r="C4" s="285"/>
      <c r="D4" s="285"/>
      <c r="E4" s="285"/>
      <c r="F4" s="285"/>
      <c r="G4" s="285"/>
      <c r="H4" s="285"/>
      <c r="I4" s="285"/>
      <c r="J4" s="285"/>
      <c r="K4" s="285"/>
      <c r="L4" s="285"/>
      <c r="M4" s="285"/>
      <c r="N4" s="286"/>
      <c r="O4" s="284">
        <f>VLOOKUP($AY$2,Data,3,FALSE)</f>
        <v>0</v>
      </c>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6"/>
    </row>
    <row r="5" spans="2:51" ht="15.75" customHeight="1">
      <c r="B5" s="287"/>
      <c r="C5" s="288"/>
      <c r="D5" s="288"/>
      <c r="E5" s="288"/>
      <c r="F5" s="288"/>
      <c r="G5" s="288"/>
      <c r="H5" s="288"/>
      <c r="I5" s="288"/>
      <c r="J5" s="288"/>
      <c r="K5" s="288"/>
      <c r="L5" s="288"/>
      <c r="M5" s="288"/>
      <c r="N5" s="289"/>
      <c r="O5" s="287"/>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9"/>
    </row>
    <row r="6" spans="2:51" ht="23.25" customHeight="1">
      <c r="B6" s="296" t="s">
        <v>29</v>
      </c>
      <c r="C6" s="297"/>
      <c r="D6" s="297"/>
      <c r="E6" s="297"/>
      <c r="F6" s="297"/>
      <c r="G6" s="297"/>
      <c r="H6" s="297"/>
      <c r="I6" s="297"/>
      <c r="J6" s="297"/>
      <c r="K6" s="297"/>
      <c r="L6" s="297"/>
      <c r="M6" s="297"/>
      <c r="N6" s="298"/>
      <c r="O6" s="315">
        <f>VLOOKUP($AY$2,Data,4,FALSE)</f>
        <v>0</v>
      </c>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7"/>
    </row>
    <row r="7" spans="2:51" ht="18.600000000000001" customHeight="1">
      <c r="B7" s="173" t="s">
        <v>41</v>
      </c>
      <c r="C7" s="174"/>
      <c r="D7" s="174"/>
      <c r="E7" s="174"/>
      <c r="F7" s="174"/>
      <c r="G7" s="174"/>
      <c r="H7" s="174"/>
      <c r="I7" s="174"/>
      <c r="J7" s="174"/>
      <c r="K7" s="174"/>
      <c r="L7" s="174"/>
      <c r="M7" s="174"/>
      <c r="N7" s="175"/>
      <c r="O7" s="284" t="str">
        <f>VLOOKUP($AY$2,Data,5,FALSE)&amp;VLOOKUP($AY$2,Data,6,FALSE)</f>
        <v/>
      </c>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6"/>
    </row>
    <row r="8" spans="2:51" ht="18.600000000000001" customHeight="1">
      <c r="B8" s="176"/>
      <c r="C8" s="177"/>
      <c r="D8" s="177"/>
      <c r="E8" s="177"/>
      <c r="F8" s="177"/>
      <c r="G8" s="177"/>
      <c r="H8" s="177"/>
      <c r="I8" s="177"/>
      <c r="J8" s="177"/>
      <c r="K8" s="177"/>
      <c r="L8" s="177"/>
      <c r="M8" s="177"/>
      <c r="N8" s="178"/>
      <c r="O8" s="287"/>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9"/>
    </row>
    <row r="9" spans="2:51" ht="17.25" customHeight="1">
      <c r="B9" s="173" t="s">
        <v>30</v>
      </c>
      <c r="C9" s="174"/>
      <c r="D9" s="174"/>
      <c r="E9" s="174"/>
      <c r="F9" s="174"/>
      <c r="G9" s="174"/>
      <c r="H9" s="174"/>
      <c r="I9" s="174"/>
      <c r="J9" s="174"/>
      <c r="K9" s="174"/>
      <c r="L9" s="174"/>
      <c r="M9" s="174"/>
      <c r="N9" s="175"/>
      <c r="O9" s="284">
        <f>VLOOKUP($AY$2,Data,7,FALSE)</f>
        <v>0</v>
      </c>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6"/>
    </row>
    <row r="10" spans="2:51" ht="17.25" customHeight="1">
      <c r="B10" s="176"/>
      <c r="C10" s="177"/>
      <c r="D10" s="177"/>
      <c r="E10" s="177"/>
      <c r="F10" s="177"/>
      <c r="G10" s="177"/>
      <c r="H10" s="177"/>
      <c r="I10" s="177"/>
      <c r="J10" s="177"/>
      <c r="K10" s="177"/>
      <c r="L10" s="177"/>
      <c r="M10" s="177"/>
      <c r="N10" s="178"/>
      <c r="O10" s="287"/>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9"/>
    </row>
    <row r="11" spans="2:51" ht="15.75" customHeight="1">
      <c r="B11" s="189" t="s">
        <v>138</v>
      </c>
      <c r="C11" s="174"/>
      <c r="D11" s="174"/>
      <c r="E11" s="174"/>
      <c r="F11" s="174"/>
      <c r="G11" s="174"/>
      <c r="H11" s="174"/>
      <c r="I11" s="174"/>
      <c r="J11" s="174"/>
      <c r="K11" s="174"/>
      <c r="L11" s="174"/>
      <c r="M11" s="174"/>
      <c r="N11" s="175"/>
      <c r="O11" s="331">
        <f>VLOOKUP($AY$2,Data,8,FALSE)</f>
        <v>0</v>
      </c>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3"/>
    </row>
    <row r="12" spans="2:51" ht="15.75" customHeight="1">
      <c r="B12" s="176"/>
      <c r="C12" s="177"/>
      <c r="D12" s="177"/>
      <c r="E12" s="177"/>
      <c r="F12" s="177"/>
      <c r="G12" s="177"/>
      <c r="H12" s="177"/>
      <c r="I12" s="177"/>
      <c r="J12" s="177"/>
      <c r="K12" s="177"/>
      <c r="L12" s="177"/>
      <c r="M12" s="177"/>
      <c r="N12" s="178"/>
      <c r="O12" s="334"/>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6"/>
    </row>
    <row r="13" spans="2:51" ht="18.600000000000001" customHeight="1">
      <c r="B13" s="308" t="s">
        <v>141</v>
      </c>
      <c r="C13" s="309"/>
      <c r="D13" s="309"/>
      <c r="E13" s="309"/>
      <c r="F13" s="309"/>
      <c r="G13" s="309"/>
      <c r="H13" s="309"/>
      <c r="I13" s="309"/>
      <c r="J13" s="309"/>
      <c r="K13" s="309"/>
      <c r="L13" s="309"/>
      <c r="M13" s="309"/>
      <c r="N13" s="310"/>
      <c r="O13" s="268">
        <f>VLOOKUP($AY$2,Data,2,FALSE)</f>
        <v>0</v>
      </c>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70"/>
    </row>
    <row r="14" spans="2:51" ht="18.600000000000001" customHeight="1">
      <c r="B14" s="311"/>
      <c r="C14" s="312"/>
      <c r="D14" s="312"/>
      <c r="E14" s="312"/>
      <c r="F14" s="312"/>
      <c r="G14" s="312"/>
      <c r="H14" s="312"/>
      <c r="I14" s="312"/>
      <c r="J14" s="312"/>
      <c r="K14" s="312"/>
      <c r="L14" s="312"/>
      <c r="M14" s="312"/>
      <c r="N14" s="313"/>
      <c r="O14" s="271"/>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3"/>
    </row>
    <row r="15" spans="2:51" ht="24.75" customHeight="1">
      <c r="B15" s="173" t="s">
        <v>9</v>
      </c>
      <c r="C15" s="174"/>
      <c r="D15" s="174"/>
      <c r="E15" s="174"/>
      <c r="F15" s="174"/>
      <c r="G15" s="304"/>
      <c r="H15" s="253" t="s">
        <v>4</v>
      </c>
      <c r="I15" s="254"/>
      <c r="J15" s="254"/>
      <c r="K15" s="254"/>
      <c r="L15" s="254"/>
      <c r="M15" s="254"/>
      <c r="N15" s="255"/>
      <c r="O15" s="205" t="s">
        <v>12</v>
      </c>
      <c r="P15" s="206"/>
      <c r="Q15" s="206"/>
      <c r="R15" s="206"/>
      <c r="S15" s="274" t="str">
        <f>IF(VLOOKUP($AY$2,Data,10,FALSE)=0,"-",VLOOKUP($AY$2,Data,10,FALSE))</f>
        <v>-</v>
      </c>
      <c r="T15" s="274"/>
      <c r="U15" s="274"/>
      <c r="V15" s="274"/>
      <c r="W15" s="274"/>
      <c r="X15" s="274"/>
      <c r="Y15" s="274"/>
      <c r="Z15" s="274"/>
      <c r="AA15" s="274"/>
      <c r="AB15" s="274"/>
      <c r="AC15" s="274"/>
      <c r="AD15" s="274"/>
      <c r="AE15" s="275"/>
      <c r="AF15" s="205" t="s">
        <v>13</v>
      </c>
      <c r="AG15" s="206"/>
      <c r="AH15" s="206"/>
      <c r="AI15" s="206"/>
      <c r="AJ15" s="274" t="str">
        <f>IF(VLOOKUP($AY$2,Data,9,FALSE)=0,"-",VLOOKUP($AY$2,Data,9,FALSE))</f>
        <v>-</v>
      </c>
      <c r="AK15" s="274"/>
      <c r="AL15" s="274"/>
      <c r="AM15" s="274"/>
      <c r="AN15" s="274"/>
      <c r="AO15" s="274"/>
      <c r="AP15" s="274"/>
      <c r="AQ15" s="274"/>
      <c r="AR15" s="274"/>
      <c r="AS15" s="274"/>
      <c r="AT15" s="274"/>
      <c r="AU15" s="274"/>
      <c r="AV15" s="275"/>
    </row>
    <row r="16" spans="2:51" ht="24.75" customHeight="1">
      <c r="B16" s="190"/>
      <c r="C16" s="191"/>
      <c r="D16" s="191"/>
      <c r="E16" s="191"/>
      <c r="F16" s="191"/>
      <c r="G16" s="305"/>
      <c r="H16" s="227" t="s">
        <v>5</v>
      </c>
      <c r="I16" s="228"/>
      <c r="J16" s="228"/>
      <c r="K16" s="228"/>
      <c r="L16" s="228"/>
      <c r="M16" s="228"/>
      <c r="N16" s="229"/>
      <c r="O16" s="230" t="s">
        <v>12</v>
      </c>
      <c r="P16" s="231"/>
      <c r="Q16" s="231"/>
      <c r="R16" s="231"/>
      <c r="S16" s="232" t="str">
        <f>IF(VLOOKUP($AY$2,Data,16,FALSE)=0,"-",VLOOKUP($AY$2,Data,16,FALSE))</f>
        <v>-</v>
      </c>
      <c r="T16" s="232"/>
      <c r="U16" s="232"/>
      <c r="V16" s="232"/>
      <c r="W16" s="232"/>
      <c r="X16" s="232"/>
      <c r="Y16" s="232"/>
      <c r="Z16" s="232"/>
      <c r="AA16" s="232"/>
      <c r="AB16" s="233" t="s">
        <v>51</v>
      </c>
      <c r="AC16" s="233"/>
      <c r="AD16" s="233"/>
      <c r="AE16" s="234"/>
      <c r="AF16" s="230" t="s">
        <v>13</v>
      </c>
      <c r="AG16" s="231"/>
      <c r="AH16" s="231"/>
      <c r="AI16" s="231"/>
      <c r="AJ16" s="232" t="str">
        <f>IF(VLOOKUP($AY$2,Data,11,FALSE)=0,"-",VLOOKUP($AY$2,Data,11,FALSE))</f>
        <v>（選択して下さい）</v>
      </c>
      <c r="AK16" s="232"/>
      <c r="AL16" s="232"/>
      <c r="AM16" s="232"/>
      <c r="AN16" s="232"/>
      <c r="AO16" s="232"/>
      <c r="AP16" s="232"/>
      <c r="AQ16" s="232"/>
      <c r="AR16" s="232"/>
      <c r="AS16" s="233" t="s">
        <v>52</v>
      </c>
      <c r="AT16" s="233"/>
      <c r="AU16" s="233"/>
      <c r="AV16" s="234"/>
    </row>
    <row r="17" spans="2:48" ht="24.75" customHeight="1">
      <c r="B17" s="190"/>
      <c r="C17" s="191"/>
      <c r="D17" s="191"/>
      <c r="E17" s="191"/>
      <c r="F17" s="191"/>
      <c r="G17" s="305"/>
      <c r="H17" s="299" t="s">
        <v>19</v>
      </c>
      <c r="I17" s="300"/>
      <c r="J17" s="300"/>
      <c r="K17" s="300"/>
      <c r="L17" s="300"/>
      <c r="M17" s="300"/>
      <c r="N17" s="301"/>
      <c r="O17" s="262" t="s">
        <v>12</v>
      </c>
      <c r="P17" s="263"/>
      <c r="Q17" s="263"/>
      <c r="R17" s="263"/>
      <c r="S17" s="15" t="s">
        <v>67</v>
      </c>
      <c r="T17" s="314" t="str">
        <f>IF(VLOOKUP($AY$2,Data,17,FALSE)=0,"-",VLOOKUP($AY$2,Data,17,FALSE))</f>
        <v>-</v>
      </c>
      <c r="U17" s="314"/>
      <c r="V17" s="314"/>
      <c r="W17" s="314"/>
      <c r="X17" s="314"/>
      <c r="Y17" s="314"/>
      <c r="Z17" s="314"/>
      <c r="AA17" s="15" t="s">
        <v>68</v>
      </c>
      <c r="AB17" s="233" t="s">
        <v>51</v>
      </c>
      <c r="AC17" s="233"/>
      <c r="AD17" s="233"/>
      <c r="AE17" s="234"/>
      <c r="AF17" s="262" t="s">
        <v>13</v>
      </c>
      <c r="AG17" s="263"/>
      <c r="AH17" s="263"/>
      <c r="AI17" s="263"/>
      <c r="AJ17" s="15" t="s">
        <v>69</v>
      </c>
      <c r="AK17" s="314" t="str">
        <f>IF(VLOOKUP($AY$2,Data,12,FALSE)=0,"-",VLOOKUP($AY$2,Data,12,FALSE))</f>
        <v>-</v>
      </c>
      <c r="AL17" s="314"/>
      <c r="AM17" s="314"/>
      <c r="AN17" s="314"/>
      <c r="AO17" s="314"/>
      <c r="AP17" s="314"/>
      <c r="AQ17" s="314"/>
      <c r="AR17" s="15" t="s">
        <v>70</v>
      </c>
      <c r="AS17" s="233" t="s">
        <v>52</v>
      </c>
      <c r="AT17" s="233"/>
      <c r="AU17" s="233"/>
      <c r="AV17" s="234"/>
    </row>
    <row r="18" spans="2:48" ht="24.75" customHeight="1">
      <c r="B18" s="190"/>
      <c r="C18" s="191"/>
      <c r="D18" s="191"/>
      <c r="E18" s="191"/>
      <c r="F18" s="191"/>
      <c r="G18" s="305"/>
      <c r="H18" s="265" t="s">
        <v>6</v>
      </c>
      <c r="I18" s="266"/>
      <c r="J18" s="266"/>
      <c r="K18" s="266"/>
      <c r="L18" s="266"/>
      <c r="M18" s="266"/>
      <c r="N18" s="267"/>
      <c r="O18" s="262" t="s">
        <v>12</v>
      </c>
      <c r="P18" s="263"/>
      <c r="Q18" s="263"/>
      <c r="R18" s="263"/>
      <c r="S18" s="314" t="str">
        <f>IF(VLOOKUP($AY$2,Data,18,FALSE)=0,"-",VLOOKUP($AY$2,Data,18,FALSE))</f>
        <v>-</v>
      </c>
      <c r="T18" s="314"/>
      <c r="U18" s="314"/>
      <c r="V18" s="314"/>
      <c r="W18" s="314"/>
      <c r="X18" s="314"/>
      <c r="Y18" s="314"/>
      <c r="Z18" s="314"/>
      <c r="AA18" s="314"/>
      <c r="AB18" s="260"/>
      <c r="AC18" s="260"/>
      <c r="AD18" s="260"/>
      <c r="AE18" s="261"/>
      <c r="AF18" s="262" t="s">
        <v>13</v>
      </c>
      <c r="AG18" s="263"/>
      <c r="AH18" s="263"/>
      <c r="AI18" s="263"/>
      <c r="AJ18" s="314" t="str">
        <f>IF(VLOOKUP($AY$2,Data,13,FALSE)=0,"-",VLOOKUP($AY$2,Data,13,FALSE))</f>
        <v>（選択して下さい）</v>
      </c>
      <c r="AK18" s="314"/>
      <c r="AL18" s="314"/>
      <c r="AM18" s="314"/>
      <c r="AN18" s="314"/>
      <c r="AO18" s="314"/>
      <c r="AP18" s="314"/>
      <c r="AQ18" s="314"/>
      <c r="AR18" s="314"/>
      <c r="AS18" s="260"/>
      <c r="AT18" s="260"/>
      <c r="AU18" s="260"/>
      <c r="AV18" s="261"/>
    </row>
    <row r="19" spans="2:48" ht="24.75" customHeight="1">
      <c r="B19" s="190"/>
      <c r="C19" s="191"/>
      <c r="D19" s="191"/>
      <c r="E19" s="191"/>
      <c r="F19" s="191"/>
      <c r="G19" s="305"/>
      <c r="H19" s="265" t="s">
        <v>139</v>
      </c>
      <c r="I19" s="266"/>
      <c r="J19" s="266"/>
      <c r="K19" s="266"/>
      <c r="L19" s="266"/>
      <c r="M19" s="266"/>
      <c r="N19" s="267"/>
      <c r="O19" s="262" t="s">
        <v>12</v>
      </c>
      <c r="P19" s="263"/>
      <c r="Q19" s="263"/>
      <c r="R19" s="263"/>
      <c r="S19" s="314" t="str">
        <f>IF(VLOOKUP($AY$2,Data,19,FALSE)=0,"-",VLOOKUP($AY$2,Data,19,FALSE))</f>
        <v>-</v>
      </c>
      <c r="T19" s="314"/>
      <c r="U19" s="314"/>
      <c r="V19" s="314"/>
      <c r="W19" s="314"/>
      <c r="X19" s="314"/>
      <c r="Y19" s="314"/>
      <c r="Z19" s="314"/>
      <c r="AA19" s="314"/>
      <c r="AB19" s="250" t="s">
        <v>53</v>
      </c>
      <c r="AC19" s="250"/>
      <c r="AD19" s="250"/>
      <c r="AE19" s="251"/>
      <c r="AF19" s="262" t="s">
        <v>13</v>
      </c>
      <c r="AG19" s="263"/>
      <c r="AH19" s="263"/>
      <c r="AI19" s="263"/>
      <c r="AJ19" s="314" t="str">
        <f>IF(VLOOKUP($AY$2,Data,14,FALSE)=0,"-",VLOOKUP($AY$2,Data,14,FALSE))</f>
        <v>-</v>
      </c>
      <c r="AK19" s="314"/>
      <c r="AL19" s="314"/>
      <c r="AM19" s="314"/>
      <c r="AN19" s="314"/>
      <c r="AO19" s="314"/>
      <c r="AP19" s="314"/>
      <c r="AQ19" s="314"/>
      <c r="AR19" s="314"/>
      <c r="AS19" s="250" t="s">
        <v>54</v>
      </c>
      <c r="AT19" s="250"/>
      <c r="AU19" s="250"/>
      <c r="AV19" s="251"/>
    </row>
    <row r="20" spans="2:48" ht="24.75" customHeight="1">
      <c r="B20" s="176"/>
      <c r="C20" s="177"/>
      <c r="D20" s="177"/>
      <c r="E20" s="177"/>
      <c r="F20" s="177"/>
      <c r="G20" s="306"/>
      <c r="H20" s="239" t="s">
        <v>140</v>
      </c>
      <c r="I20" s="240"/>
      <c r="J20" s="240"/>
      <c r="K20" s="240"/>
      <c r="L20" s="240"/>
      <c r="M20" s="240"/>
      <c r="N20" s="241"/>
      <c r="O20" s="235" t="s">
        <v>12</v>
      </c>
      <c r="P20" s="236"/>
      <c r="Q20" s="236"/>
      <c r="R20" s="236"/>
      <c r="S20" s="247" t="str">
        <f>IF(VLOOKUP($AY$2,Data,20,FALSE)=0,"-",VLOOKUP($AY$2,Data,20,FALSE))</f>
        <v>-</v>
      </c>
      <c r="T20" s="247"/>
      <c r="U20" s="247"/>
      <c r="V20" s="247"/>
      <c r="W20" s="247"/>
      <c r="X20" s="247"/>
      <c r="Y20" s="247"/>
      <c r="Z20" s="247"/>
      <c r="AA20" s="247"/>
      <c r="AB20" s="248" t="s">
        <v>53</v>
      </c>
      <c r="AC20" s="248"/>
      <c r="AD20" s="248"/>
      <c r="AE20" s="249"/>
      <c r="AF20" s="235" t="s">
        <v>13</v>
      </c>
      <c r="AG20" s="236"/>
      <c r="AH20" s="236"/>
      <c r="AI20" s="236"/>
      <c r="AJ20" s="247" t="str">
        <f>IF(VLOOKUP($AY$2,Data,15,FALSE)=0,"-",VLOOKUP($AY$2,Data,15,FALSE))</f>
        <v>-</v>
      </c>
      <c r="AK20" s="247"/>
      <c r="AL20" s="247"/>
      <c r="AM20" s="247"/>
      <c r="AN20" s="247"/>
      <c r="AO20" s="247"/>
      <c r="AP20" s="247"/>
      <c r="AQ20" s="247"/>
      <c r="AR20" s="247"/>
      <c r="AS20" s="248" t="s">
        <v>54</v>
      </c>
      <c r="AT20" s="248"/>
      <c r="AU20" s="248"/>
      <c r="AV20" s="249"/>
    </row>
    <row r="21" spans="2:48" ht="24.75" customHeight="1">
      <c r="B21" s="173" t="s">
        <v>10</v>
      </c>
      <c r="C21" s="242"/>
      <c r="D21" s="242"/>
      <c r="E21" s="242"/>
      <c r="F21" s="242"/>
      <c r="G21" s="258"/>
      <c r="H21" s="253" t="s">
        <v>5</v>
      </c>
      <c r="I21" s="254"/>
      <c r="J21" s="254"/>
      <c r="K21" s="254"/>
      <c r="L21" s="254"/>
      <c r="M21" s="254"/>
      <c r="N21" s="255"/>
      <c r="O21" s="205" t="s">
        <v>12</v>
      </c>
      <c r="P21" s="206"/>
      <c r="Q21" s="206"/>
      <c r="R21" s="206"/>
      <c r="S21" s="257" t="str">
        <f>IF(VLOOKUP($AY$2,Data,24,FALSE)=0,"-",VLOOKUP($AY$2,Data,24,FALSE))</f>
        <v>-</v>
      </c>
      <c r="T21" s="257"/>
      <c r="U21" s="257"/>
      <c r="V21" s="257"/>
      <c r="W21" s="257"/>
      <c r="X21" s="257"/>
      <c r="Y21" s="257"/>
      <c r="Z21" s="257"/>
      <c r="AA21" s="257"/>
      <c r="AB21" s="237" t="s">
        <v>51</v>
      </c>
      <c r="AC21" s="237"/>
      <c r="AD21" s="237"/>
      <c r="AE21" s="238"/>
      <c r="AF21" s="205" t="s">
        <v>13</v>
      </c>
      <c r="AG21" s="206"/>
      <c r="AH21" s="206"/>
      <c r="AI21" s="206"/>
      <c r="AJ21" s="257" t="str">
        <f>IF(VLOOKUP($AY$2,Data,21,FALSE)=0,"-",VLOOKUP($AY$2,Data,21,FALSE))</f>
        <v>-</v>
      </c>
      <c r="AK21" s="257"/>
      <c r="AL21" s="257"/>
      <c r="AM21" s="257"/>
      <c r="AN21" s="257"/>
      <c r="AO21" s="257"/>
      <c r="AP21" s="257"/>
      <c r="AQ21" s="257"/>
      <c r="AR21" s="257"/>
      <c r="AS21" s="237" t="s">
        <v>52</v>
      </c>
      <c r="AT21" s="237"/>
      <c r="AU21" s="237"/>
      <c r="AV21" s="238"/>
    </row>
    <row r="22" spans="2:48" ht="24.75" customHeight="1">
      <c r="B22" s="243"/>
      <c r="C22" s="244"/>
      <c r="D22" s="244"/>
      <c r="E22" s="244"/>
      <c r="F22" s="244"/>
      <c r="G22" s="259"/>
      <c r="H22" s="227" t="s">
        <v>139</v>
      </c>
      <c r="I22" s="228"/>
      <c r="J22" s="228"/>
      <c r="K22" s="228"/>
      <c r="L22" s="228"/>
      <c r="M22" s="228"/>
      <c r="N22" s="229"/>
      <c r="O22" s="230" t="s">
        <v>12</v>
      </c>
      <c r="P22" s="231"/>
      <c r="Q22" s="231"/>
      <c r="R22" s="231"/>
      <c r="S22" s="232" t="str">
        <f>IF(VLOOKUP($AY$2,Data,25,FALSE)=0,"-",VLOOKUP($AY$2,Data,25,FALSE))</f>
        <v>-</v>
      </c>
      <c r="T22" s="232"/>
      <c r="U22" s="232"/>
      <c r="V22" s="232"/>
      <c r="W22" s="232"/>
      <c r="X22" s="232"/>
      <c r="Y22" s="232"/>
      <c r="Z22" s="232"/>
      <c r="AA22" s="232"/>
      <c r="AB22" s="233" t="s">
        <v>53</v>
      </c>
      <c r="AC22" s="233"/>
      <c r="AD22" s="233"/>
      <c r="AE22" s="234"/>
      <c r="AF22" s="230" t="s">
        <v>13</v>
      </c>
      <c r="AG22" s="231"/>
      <c r="AH22" s="231"/>
      <c r="AI22" s="231"/>
      <c r="AJ22" s="232" t="str">
        <f>IF(VLOOKUP($AY$2,Data,22,FALSE)=0,"-",VLOOKUP($AY$2,Data,22,FALSE))</f>
        <v>-</v>
      </c>
      <c r="AK22" s="232"/>
      <c r="AL22" s="232"/>
      <c r="AM22" s="232"/>
      <c r="AN22" s="232"/>
      <c r="AO22" s="232"/>
      <c r="AP22" s="232"/>
      <c r="AQ22" s="232"/>
      <c r="AR22" s="232"/>
      <c r="AS22" s="233" t="s">
        <v>54</v>
      </c>
      <c r="AT22" s="233"/>
      <c r="AU22" s="233"/>
      <c r="AV22" s="234"/>
    </row>
    <row r="23" spans="2:48" ht="24.75" customHeight="1">
      <c r="B23" s="243"/>
      <c r="C23" s="244"/>
      <c r="D23" s="244"/>
      <c r="E23" s="244"/>
      <c r="F23" s="244"/>
      <c r="G23" s="259"/>
      <c r="H23" s="239" t="s">
        <v>140</v>
      </c>
      <c r="I23" s="240"/>
      <c r="J23" s="240"/>
      <c r="K23" s="240"/>
      <c r="L23" s="240"/>
      <c r="M23" s="240"/>
      <c r="N23" s="241"/>
      <c r="O23" s="235" t="s">
        <v>12</v>
      </c>
      <c r="P23" s="236"/>
      <c r="Q23" s="236"/>
      <c r="R23" s="236"/>
      <c r="S23" s="247" t="str">
        <f>IF(VLOOKUP($AY$2,Data,26,FALSE)=0,"-",VLOOKUP($AY$2,Data,26,FALSE))</f>
        <v>-</v>
      </c>
      <c r="T23" s="247"/>
      <c r="U23" s="247"/>
      <c r="V23" s="247"/>
      <c r="W23" s="247"/>
      <c r="X23" s="247"/>
      <c r="Y23" s="247"/>
      <c r="Z23" s="247"/>
      <c r="AA23" s="247"/>
      <c r="AB23" s="248" t="s">
        <v>53</v>
      </c>
      <c r="AC23" s="248"/>
      <c r="AD23" s="248"/>
      <c r="AE23" s="249"/>
      <c r="AF23" s="235" t="s">
        <v>13</v>
      </c>
      <c r="AG23" s="236"/>
      <c r="AH23" s="236"/>
      <c r="AI23" s="236"/>
      <c r="AJ23" s="247" t="str">
        <f>IF(VLOOKUP($AY$2,Data,23,FALSE)=0,"-",VLOOKUP($AY$2,Data,23,FALSE))</f>
        <v>-</v>
      </c>
      <c r="AK23" s="247"/>
      <c r="AL23" s="247"/>
      <c r="AM23" s="247"/>
      <c r="AN23" s="247"/>
      <c r="AO23" s="247"/>
      <c r="AP23" s="247"/>
      <c r="AQ23" s="247"/>
      <c r="AR23" s="247"/>
      <c r="AS23" s="248" t="s">
        <v>54</v>
      </c>
      <c r="AT23" s="248"/>
      <c r="AU23" s="248"/>
      <c r="AV23" s="249"/>
    </row>
    <row r="24" spans="2:48" ht="24.75" customHeight="1">
      <c r="B24" s="173" t="s">
        <v>11</v>
      </c>
      <c r="C24" s="242"/>
      <c r="D24" s="242"/>
      <c r="E24" s="242"/>
      <c r="F24" s="242"/>
      <c r="G24" s="242"/>
      <c r="H24" s="253" t="s">
        <v>5</v>
      </c>
      <c r="I24" s="254"/>
      <c r="J24" s="254"/>
      <c r="K24" s="254"/>
      <c r="L24" s="254"/>
      <c r="M24" s="254"/>
      <c r="N24" s="255"/>
      <c r="O24" s="205" t="s">
        <v>12</v>
      </c>
      <c r="P24" s="206"/>
      <c r="Q24" s="206"/>
      <c r="R24" s="206"/>
      <c r="S24" s="257" t="str">
        <f>IF(VLOOKUP($AY$2,Data,30,FALSE)=0,"-",VLOOKUP($AY$2,Data,30,FALSE))</f>
        <v>-</v>
      </c>
      <c r="T24" s="257"/>
      <c r="U24" s="257"/>
      <c r="V24" s="257"/>
      <c r="W24" s="257"/>
      <c r="X24" s="257"/>
      <c r="Y24" s="257"/>
      <c r="Z24" s="257"/>
      <c r="AA24" s="257"/>
      <c r="AB24" s="237" t="s">
        <v>51</v>
      </c>
      <c r="AC24" s="237"/>
      <c r="AD24" s="237"/>
      <c r="AE24" s="238"/>
      <c r="AF24" s="205" t="s">
        <v>13</v>
      </c>
      <c r="AG24" s="206"/>
      <c r="AH24" s="206"/>
      <c r="AI24" s="206"/>
      <c r="AJ24" s="257" t="str">
        <f>IF(VLOOKUP($AY$2,Data,27,FALSE)=0,"-",VLOOKUP($AY$2,Data,27,FALSE))</f>
        <v>-</v>
      </c>
      <c r="AK24" s="257"/>
      <c r="AL24" s="257"/>
      <c r="AM24" s="257"/>
      <c r="AN24" s="257"/>
      <c r="AO24" s="257"/>
      <c r="AP24" s="257"/>
      <c r="AQ24" s="257"/>
      <c r="AR24" s="257"/>
      <c r="AS24" s="237" t="s">
        <v>52</v>
      </c>
      <c r="AT24" s="237"/>
      <c r="AU24" s="237"/>
      <c r="AV24" s="238"/>
    </row>
    <row r="25" spans="2:48" ht="24.75" customHeight="1">
      <c r="B25" s="243"/>
      <c r="C25" s="244"/>
      <c r="D25" s="244"/>
      <c r="E25" s="244"/>
      <c r="F25" s="244"/>
      <c r="G25" s="244"/>
      <c r="H25" s="227" t="s">
        <v>139</v>
      </c>
      <c r="I25" s="228"/>
      <c r="J25" s="228"/>
      <c r="K25" s="228"/>
      <c r="L25" s="228"/>
      <c r="M25" s="228"/>
      <c r="N25" s="229"/>
      <c r="O25" s="230" t="s">
        <v>12</v>
      </c>
      <c r="P25" s="231"/>
      <c r="Q25" s="231"/>
      <c r="R25" s="231"/>
      <c r="S25" s="232" t="str">
        <f>IF(VLOOKUP($AY$2,Data,31,FALSE)=0,"-",VLOOKUP($AY$2,Data,31,FALSE))</f>
        <v>-</v>
      </c>
      <c r="T25" s="232"/>
      <c r="U25" s="232"/>
      <c r="V25" s="232"/>
      <c r="W25" s="232"/>
      <c r="X25" s="232"/>
      <c r="Y25" s="232"/>
      <c r="Z25" s="232"/>
      <c r="AA25" s="232"/>
      <c r="AB25" s="233" t="s">
        <v>53</v>
      </c>
      <c r="AC25" s="233"/>
      <c r="AD25" s="233"/>
      <c r="AE25" s="234"/>
      <c r="AF25" s="230" t="s">
        <v>13</v>
      </c>
      <c r="AG25" s="231"/>
      <c r="AH25" s="231"/>
      <c r="AI25" s="231"/>
      <c r="AJ25" s="232" t="str">
        <f>IF(VLOOKUP($AY$2,Data,28,FALSE)=0,"-",VLOOKUP($AY$2,Data,28,FALSE))</f>
        <v>-</v>
      </c>
      <c r="AK25" s="232"/>
      <c r="AL25" s="232"/>
      <c r="AM25" s="232"/>
      <c r="AN25" s="232"/>
      <c r="AO25" s="232"/>
      <c r="AP25" s="232"/>
      <c r="AQ25" s="232"/>
      <c r="AR25" s="232"/>
      <c r="AS25" s="233" t="s">
        <v>54</v>
      </c>
      <c r="AT25" s="233"/>
      <c r="AU25" s="233"/>
      <c r="AV25" s="234"/>
    </row>
    <row r="26" spans="2:48" ht="24.75" customHeight="1">
      <c r="B26" s="245"/>
      <c r="C26" s="246"/>
      <c r="D26" s="246"/>
      <c r="E26" s="246"/>
      <c r="F26" s="246"/>
      <c r="G26" s="246"/>
      <c r="H26" s="239" t="s">
        <v>140</v>
      </c>
      <c r="I26" s="240"/>
      <c r="J26" s="240"/>
      <c r="K26" s="240"/>
      <c r="L26" s="240"/>
      <c r="M26" s="240"/>
      <c r="N26" s="241"/>
      <c r="O26" s="235" t="s">
        <v>12</v>
      </c>
      <c r="P26" s="236"/>
      <c r="Q26" s="236"/>
      <c r="R26" s="236"/>
      <c r="S26" s="247" t="str">
        <f>IF(VLOOKUP($AY$2,Data,32,FALSE)=0,"-",VLOOKUP($AY$2,Data,32,FALSE))</f>
        <v>-</v>
      </c>
      <c r="T26" s="247"/>
      <c r="U26" s="247"/>
      <c r="V26" s="247"/>
      <c r="W26" s="247"/>
      <c r="X26" s="247"/>
      <c r="Y26" s="247"/>
      <c r="Z26" s="247"/>
      <c r="AA26" s="247"/>
      <c r="AB26" s="248" t="s">
        <v>53</v>
      </c>
      <c r="AC26" s="248"/>
      <c r="AD26" s="248"/>
      <c r="AE26" s="249"/>
      <c r="AF26" s="235" t="s">
        <v>13</v>
      </c>
      <c r="AG26" s="236"/>
      <c r="AH26" s="236"/>
      <c r="AI26" s="236"/>
      <c r="AJ26" s="247" t="str">
        <f>IF(VLOOKUP($AY$2,Data,29,FALSE)=0,"-",VLOOKUP($AY$2,Data,29,FALSE))</f>
        <v>-</v>
      </c>
      <c r="AK26" s="247"/>
      <c r="AL26" s="247"/>
      <c r="AM26" s="247"/>
      <c r="AN26" s="247"/>
      <c r="AO26" s="247"/>
      <c r="AP26" s="247"/>
      <c r="AQ26" s="247"/>
      <c r="AR26" s="247"/>
      <c r="AS26" s="248" t="s">
        <v>54</v>
      </c>
      <c r="AT26" s="248"/>
      <c r="AU26" s="248"/>
      <c r="AV26" s="249"/>
    </row>
    <row r="27" spans="2:48" ht="24.75" customHeight="1">
      <c r="B27" s="219" t="s">
        <v>7</v>
      </c>
      <c r="C27" s="220"/>
      <c r="D27" s="220"/>
      <c r="E27" s="220"/>
      <c r="F27" s="220"/>
      <c r="G27" s="220"/>
      <c r="H27" s="220"/>
      <c r="I27" s="220"/>
      <c r="J27" s="220"/>
      <c r="K27" s="220"/>
      <c r="L27" s="220"/>
      <c r="M27" s="220"/>
      <c r="N27" s="221"/>
      <c r="O27" s="224" t="s">
        <v>12</v>
      </c>
      <c r="P27" s="225"/>
      <c r="Q27" s="225"/>
      <c r="R27" s="225"/>
      <c r="S27" s="226" t="str">
        <f>IF(VLOOKUP($AY$2,Data,34,FALSE)=0,"-",VLOOKUP($AY$2,Data,34,FALSE))</f>
        <v>-</v>
      </c>
      <c r="T27" s="226"/>
      <c r="U27" s="226"/>
      <c r="V27" s="226"/>
      <c r="W27" s="226"/>
      <c r="X27" s="226"/>
      <c r="Y27" s="226"/>
      <c r="Z27" s="226"/>
      <c r="AA27" s="226"/>
      <c r="AB27" s="222" t="s">
        <v>51</v>
      </c>
      <c r="AC27" s="222"/>
      <c r="AD27" s="222"/>
      <c r="AE27" s="223"/>
      <c r="AF27" s="224" t="s">
        <v>13</v>
      </c>
      <c r="AG27" s="225"/>
      <c r="AH27" s="225"/>
      <c r="AI27" s="225"/>
      <c r="AJ27" s="226" t="str">
        <f>IF(VLOOKUP($AY$2,Data,33,FALSE)=0,"-",VLOOKUP($AY$2,Data,33,FALSE))</f>
        <v>-</v>
      </c>
      <c r="AK27" s="226"/>
      <c r="AL27" s="226"/>
      <c r="AM27" s="226"/>
      <c r="AN27" s="226"/>
      <c r="AO27" s="226"/>
      <c r="AP27" s="226"/>
      <c r="AQ27" s="226"/>
      <c r="AR27" s="226"/>
      <c r="AS27" s="222" t="s">
        <v>52</v>
      </c>
      <c r="AT27" s="222"/>
      <c r="AU27" s="222"/>
      <c r="AV27" s="223"/>
    </row>
    <row r="28" spans="2:48" ht="24.75" customHeight="1">
      <c r="B28" s="219" t="s">
        <v>14</v>
      </c>
      <c r="C28" s="220"/>
      <c r="D28" s="220"/>
      <c r="E28" s="220"/>
      <c r="F28" s="220"/>
      <c r="G28" s="220"/>
      <c r="H28" s="220"/>
      <c r="I28" s="220"/>
      <c r="J28" s="220"/>
      <c r="K28" s="220"/>
      <c r="L28" s="220"/>
      <c r="M28" s="220"/>
      <c r="N28" s="221"/>
      <c r="O28" s="224" t="s">
        <v>12</v>
      </c>
      <c r="P28" s="225"/>
      <c r="Q28" s="225"/>
      <c r="R28" s="225"/>
      <c r="S28" s="226" t="str">
        <f>IF(VLOOKUP($AY$2,Data,38,FALSE)=0,"-",VLOOKUP($AY$2,Data,38,FALSE))</f>
        <v>-</v>
      </c>
      <c r="T28" s="226"/>
      <c r="U28" s="226"/>
      <c r="V28" s="226"/>
      <c r="W28" s="226"/>
      <c r="X28" s="226"/>
      <c r="Y28" s="226"/>
      <c r="Z28" s="226"/>
      <c r="AA28" s="226"/>
      <c r="AB28" s="222" t="s">
        <v>55</v>
      </c>
      <c r="AC28" s="222"/>
      <c r="AD28" s="222"/>
      <c r="AE28" s="223"/>
      <c r="AF28" s="224" t="s">
        <v>13</v>
      </c>
      <c r="AG28" s="225"/>
      <c r="AH28" s="225"/>
      <c r="AI28" s="225"/>
      <c r="AJ28" s="226" t="str">
        <f>IF(VLOOKUP($AY$2,Data,35,FALSE)=0,"-",VLOOKUP($AY$2,Data,35,FALSE))</f>
        <v>-</v>
      </c>
      <c r="AK28" s="226"/>
      <c r="AL28" s="226"/>
      <c r="AM28" s="226"/>
      <c r="AN28" s="226"/>
      <c r="AO28" s="226"/>
      <c r="AP28" s="226"/>
      <c r="AQ28" s="226"/>
      <c r="AR28" s="226"/>
      <c r="AS28" s="222" t="s">
        <v>56</v>
      </c>
      <c r="AT28" s="222"/>
      <c r="AU28" s="222"/>
      <c r="AV28" s="223"/>
    </row>
    <row r="29" spans="2:48" ht="24.75" customHeight="1">
      <c r="B29" s="219" t="s">
        <v>15</v>
      </c>
      <c r="C29" s="220"/>
      <c r="D29" s="220"/>
      <c r="E29" s="220"/>
      <c r="F29" s="220"/>
      <c r="G29" s="220"/>
      <c r="H29" s="220"/>
      <c r="I29" s="220"/>
      <c r="J29" s="220"/>
      <c r="K29" s="220"/>
      <c r="L29" s="220"/>
      <c r="M29" s="220"/>
      <c r="N29" s="221"/>
      <c r="O29" s="224" t="s">
        <v>12</v>
      </c>
      <c r="P29" s="225"/>
      <c r="Q29" s="225"/>
      <c r="R29" s="225"/>
      <c r="S29" s="226" t="str">
        <f>IF(VLOOKUP($AY$2,Data,39,FALSE)=0,"-",VLOOKUP($AY$2,Data,39,FALSE))</f>
        <v>-</v>
      </c>
      <c r="T29" s="226"/>
      <c r="U29" s="226"/>
      <c r="V29" s="226"/>
      <c r="W29" s="226"/>
      <c r="X29" s="226"/>
      <c r="Y29" s="226"/>
      <c r="Z29" s="226"/>
      <c r="AA29" s="226"/>
      <c r="AB29" s="222" t="s">
        <v>51</v>
      </c>
      <c r="AC29" s="222"/>
      <c r="AD29" s="222"/>
      <c r="AE29" s="223"/>
      <c r="AF29" s="224" t="s">
        <v>13</v>
      </c>
      <c r="AG29" s="225"/>
      <c r="AH29" s="225"/>
      <c r="AI29" s="225"/>
      <c r="AJ29" s="226" t="str">
        <f>IF(VLOOKUP($AY$2,Data,36,FALSE)=0,"-",VLOOKUP($AY$2,Data,36,FALSE))</f>
        <v>-</v>
      </c>
      <c r="AK29" s="226"/>
      <c r="AL29" s="226"/>
      <c r="AM29" s="226"/>
      <c r="AN29" s="226"/>
      <c r="AO29" s="226"/>
      <c r="AP29" s="226"/>
      <c r="AQ29" s="226"/>
      <c r="AR29" s="226"/>
      <c r="AS29" s="222" t="s">
        <v>52</v>
      </c>
      <c r="AT29" s="222"/>
      <c r="AU29" s="222"/>
      <c r="AV29" s="223"/>
    </row>
    <row r="30" spans="2:48" ht="24.75" customHeight="1">
      <c r="B30" s="202" t="s">
        <v>18</v>
      </c>
      <c r="C30" s="203"/>
      <c r="D30" s="203"/>
      <c r="E30" s="203"/>
      <c r="F30" s="203"/>
      <c r="G30" s="203"/>
      <c r="H30" s="203"/>
      <c r="I30" s="203"/>
      <c r="J30" s="203"/>
      <c r="K30" s="203"/>
      <c r="L30" s="203"/>
      <c r="M30" s="203"/>
      <c r="N30" s="204"/>
      <c r="O30" s="205" t="s">
        <v>12</v>
      </c>
      <c r="P30" s="206"/>
      <c r="Q30" s="206"/>
      <c r="R30" s="206"/>
      <c r="S30" s="257" t="str">
        <f>IF(VLOOKUP($AY$2,Data,40,FALSE)=0,"-",VLOOKUP($AY$2,Data,40,FALSE))</f>
        <v>-</v>
      </c>
      <c r="T30" s="257"/>
      <c r="U30" s="257"/>
      <c r="V30" s="257"/>
      <c r="W30" s="257"/>
      <c r="X30" s="257"/>
      <c r="Y30" s="257"/>
      <c r="Z30" s="257"/>
      <c r="AA30" s="257"/>
      <c r="AB30" s="208" t="s">
        <v>51</v>
      </c>
      <c r="AC30" s="208"/>
      <c r="AD30" s="208"/>
      <c r="AE30" s="209"/>
      <c r="AF30" s="205" t="s">
        <v>13</v>
      </c>
      <c r="AG30" s="206"/>
      <c r="AH30" s="206"/>
      <c r="AI30" s="206"/>
      <c r="AJ30" s="257" t="str">
        <f>IF(VLOOKUP($AY$2,Data,37,FALSE)=0,"-",VLOOKUP($AY$2,Data,37,FALSE))</f>
        <v>-</v>
      </c>
      <c r="AK30" s="257"/>
      <c r="AL30" s="257"/>
      <c r="AM30" s="257"/>
      <c r="AN30" s="257"/>
      <c r="AO30" s="257"/>
      <c r="AP30" s="257"/>
      <c r="AQ30" s="257"/>
      <c r="AR30" s="257"/>
      <c r="AS30" s="208" t="s">
        <v>52</v>
      </c>
      <c r="AT30" s="208"/>
      <c r="AU30" s="208"/>
      <c r="AV30" s="209"/>
    </row>
    <row r="31" spans="2:48" ht="33.75" customHeight="1">
      <c r="B31" s="202" t="s">
        <v>16</v>
      </c>
      <c r="C31" s="203"/>
      <c r="D31" s="203"/>
      <c r="E31" s="203"/>
      <c r="F31" s="203"/>
      <c r="G31" s="203"/>
      <c r="H31" s="203"/>
      <c r="I31" s="203"/>
      <c r="J31" s="203"/>
      <c r="K31" s="203"/>
      <c r="L31" s="203"/>
      <c r="M31" s="203"/>
      <c r="N31" s="204"/>
      <c r="O31" s="318" t="str">
        <f>IF(VLOOKUP($AY$2,Data,41,FALSE)=0,"-",VLOOKUP($AY$2,Data,41,FALSE))</f>
        <v>-</v>
      </c>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20"/>
    </row>
    <row r="32" spans="2:48" ht="21.75" customHeight="1">
      <c r="B32" s="219" t="s">
        <v>8</v>
      </c>
      <c r="C32" s="220"/>
      <c r="D32" s="220"/>
      <c r="E32" s="220"/>
      <c r="F32" s="220"/>
      <c r="G32" s="220"/>
      <c r="H32" s="220"/>
      <c r="I32" s="220"/>
      <c r="J32" s="220"/>
      <c r="K32" s="220"/>
      <c r="L32" s="220"/>
      <c r="M32" s="220"/>
      <c r="N32" s="221"/>
      <c r="O32" s="318" t="str">
        <f>IF(VLOOKUP($AY$2,Data,42,FALSE)=0,"-",VLOOKUP($AY$2,Data,42,FALSE))</f>
        <v>-</v>
      </c>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20"/>
    </row>
    <row r="33" spans="2:48" ht="18.600000000000001" customHeight="1">
      <c r="B33" s="173" t="s">
        <v>2</v>
      </c>
      <c r="C33" s="211"/>
      <c r="D33" s="211"/>
      <c r="E33" s="211"/>
      <c r="F33" s="211"/>
      <c r="G33" s="211"/>
      <c r="H33" s="211"/>
      <c r="I33" s="211"/>
      <c r="J33" s="211"/>
      <c r="K33" s="211"/>
      <c r="L33" s="211"/>
      <c r="M33" s="211"/>
      <c r="N33" s="212"/>
      <c r="O33" s="179" t="s">
        <v>46</v>
      </c>
      <c r="P33" s="180"/>
      <c r="Q33" s="180"/>
      <c r="R33" s="180"/>
      <c r="S33" s="180"/>
      <c r="T33" s="180"/>
      <c r="U33" s="180"/>
      <c r="V33" s="181"/>
      <c r="W33" s="327">
        <f>VLOOKUP($AY$2,Data,43,FALSE)</f>
        <v>0</v>
      </c>
      <c r="X33" s="328"/>
      <c r="Y33" s="328"/>
      <c r="Z33" s="328"/>
      <c r="AA33" s="328"/>
      <c r="AB33" s="328"/>
      <c r="AC33" s="328"/>
      <c r="AD33" s="328"/>
      <c r="AE33" s="329"/>
      <c r="AF33" s="182" t="s">
        <v>47</v>
      </c>
      <c r="AG33" s="180"/>
      <c r="AH33" s="180"/>
      <c r="AI33" s="180"/>
      <c r="AJ33" s="180"/>
      <c r="AK33" s="180"/>
      <c r="AL33" s="180"/>
      <c r="AM33" s="181"/>
      <c r="AN33" s="327">
        <f>VLOOKUP($AY$2,Data,44,FALSE)</f>
        <v>0</v>
      </c>
      <c r="AO33" s="328"/>
      <c r="AP33" s="328"/>
      <c r="AQ33" s="328"/>
      <c r="AR33" s="328"/>
      <c r="AS33" s="328"/>
      <c r="AT33" s="328"/>
      <c r="AU33" s="328"/>
      <c r="AV33" s="330"/>
    </row>
    <row r="34" spans="2:48" ht="18.600000000000001" customHeight="1">
      <c r="B34" s="213"/>
      <c r="C34" s="214"/>
      <c r="D34" s="214"/>
      <c r="E34" s="214"/>
      <c r="F34" s="214"/>
      <c r="G34" s="214"/>
      <c r="H34" s="214"/>
      <c r="I34" s="214"/>
      <c r="J34" s="214"/>
      <c r="K34" s="214"/>
      <c r="L34" s="214"/>
      <c r="M34" s="214"/>
      <c r="N34" s="215"/>
      <c r="O34" s="183" t="s">
        <v>0</v>
      </c>
      <c r="P34" s="184"/>
      <c r="Q34" s="184"/>
      <c r="R34" s="184"/>
      <c r="S34" s="184"/>
      <c r="T34" s="184"/>
      <c r="U34" s="184"/>
      <c r="V34" s="185"/>
      <c r="W34" s="321">
        <f>VLOOKUP($AY$2,Data,45,FALSE)</f>
        <v>0</v>
      </c>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3"/>
    </row>
    <row r="35" spans="2:48" ht="18.600000000000001" customHeight="1">
      <c r="B35" s="173" t="s">
        <v>3</v>
      </c>
      <c r="C35" s="174"/>
      <c r="D35" s="174"/>
      <c r="E35" s="174"/>
      <c r="F35" s="174"/>
      <c r="G35" s="174"/>
      <c r="H35" s="174"/>
      <c r="I35" s="174"/>
      <c r="J35" s="174"/>
      <c r="K35" s="174"/>
      <c r="L35" s="174"/>
      <c r="M35" s="174"/>
      <c r="N35" s="175"/>
      <c r="O35" s="179" t="s">
        <v>46</v>
      </c>
      <c r="P35" s="180"/>
      <c r="Q35" s="180"/>
      <c r="R35" s="180"/>
      <c r="S35" s="180"/>
      <c r="T35" s="180"/>
      <c r="U35" s="180"/>
      <c r="V35" s="181"/>
      <c r="W35" s="327" t="str">
        <f>VLOOKUP($AY$2,Data,46,FALSE)</f>
        <v>-</v>
      </c>
      <c r="X35" s="328"/>
      <c r="Y35" s="328"/>
      <c r="Z35" s="328"/>
      <c r="AA35" s="328"/>
      <c r="AB35" s="328"/>
      <c r="AC35" s="328"/>
      <c r="AD35" s="328"/>
      <c r="AE35" s="329"/>
      <c r="AF35" s="182" t="s">
        <v>47</v>
      </c>
      <c r="AG35" s="180"/>
      <c r="AH35" s="180"/>
      <c r="AI35" s="180"/>
      <c r="AJ35" s="180"/>
      <c r="AK35" s="180"/>
      <c r="AL35" s="180"/>
      <c r="AM35" s="181"/>
      <c r="AN35" s="327" t="str">
        <f>VLOOKUP($AY$2,Data,47,FALSE)</f>
        <v>（選択して下さい）</v>
      </c>
      <c r="AO35" s="328"/>
      <c r="AP35" s="328"/>
      <c r="AQ35" s="328"/>
      <c r="AR35" s="328"/>
      <c r="AS35" s="328"/>
      <c r="AT35" s="328"/>
      <c r="AU35" s="328"/>
      <c r="AV35" s="330"/>
    </row>
    <row r="36" spans="2:48" ht="18.600000000000001" customHeight="1">
      <c r="B36" s="176"/>
      <c r="C36" s="177"/>
      <c r="D36" s="177"/>
      <c r="E36" s="177"/>
      <c r="F36" s="177"/>
      <c r="G36" s="177"/>
      <c r="H36" s="177"/>
      <c r="I36" s="177"/>
      <c r="J36" s="177"/>
      <c r="K36" s="177"/>
      <c r="L36" s="177"/>
      <c r="M36" s="177"/>
      <c r="N36" s="178"/>
      <c r="O36" s="183" t="s">
        <v>0</v>
      </c>
      <c r="P36" s="184"/>
      <c r="Q36" s="184"/>
      <c r="R36" s="184"/>
      <c r="S36" s="184"/>
      <c r="T36" s="184"/>
      <c r="U36" s="184"/>
      <c r="V36" s="185"/>
      <c r="W36" s="321">
        <f>VLOOKUP($AY$2,Data,48,FALSE)</f>
        <v>0</v>
      </c>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3"/>
    </row>
    <row r="37" spans="2:48" ht="18.600000000000001" customHeight="1">
      <c r="B37" s="189" t="s">
        <v>1</v>
      </c>
      <c r="C37" s="174"/>
      <c r="D37" s="174"/>
      <c r="E37" s="174"/>
      <c r="F37" s="174"/>
      <c r="G37" s="174"/>
      <c r="H37" s="174"/>
      <c r="I37" s="174"/>
      <c r="J37" s="174"/>
      <c r="K37" s="174"/>
      <c r="L37" s="174"/>
      <c r="M37" s="174"/>
      <c r="N37" s="175"/>
      <c r="O37" s="324">
        <f>VLOOKUP($AY$2,Data,49,FALSE)</f>
        <v>0</v>
      </c>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6"/>
    </row>
    <row r="38" spans="2:48" ht="18.600000000000001" customHeight="1">
      <c r="B38" s="190"/>
      <c r="C38" s="191"/>
      <c r="D38" s="191"/>
      <c r="E38" s="191"/>
      <c r="F38" s="191"/>
      <c r="G38" s="191"/>
      <c r="H38" s="191"/>
      <c r="I38" s="191"/>
      <c r="J38" s="191"/>
      <c r="K38" s="191"/>
      <c r="L38" s="191"/>
      <c r="M38" s="191"/>
      <c r="N38" s="192"/>
      <c r="O38" s="196"/>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8"/>
    </row>
    <row r="39" spans="2:48" ht="18.600000000000001" customHeight="1">
      <c r="B39" s="190"/>
      <c r="C39" s="191"/>
      <c r="D39" s="191"/>
      <c r="E39" s="191"/>
      <c r="F39" s="191"/>
      <c r="G39" s="191"/>
      <c r="H39" s="191"/>
      <c r="I39" s="191"/>
      <c r="J39" s="191"/>
      <c r="K39" s="191"/>
      <c r="L39" s="191"/>
      <c r="M39" s="191"/>
      <c r="N39" s="192"/>
      <c r="O39" s="199"/>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1"/>
    </row>
    <row r="40" spans="2:48" ht="18.600000000000001" customHeight="1">
      <c r="B40" s="190"/>
      <c r="C40" s="191"/>
      <c r="D40" s="191"/>
      <c r="E40" s="191"/>
      <c r="F40" s="191"/>
      <c r="G40" s="191"/>
      <c r="H40" s="191"/>
      <c r="I40" s="191"/>
      <c r="J40" s="191"/>
      <c r="K40" s="191"/>
      <c r="L40" s="191"/>
      <c r="M40" s="191"/>
      <c r="N40" s="192"/>
      <c r="O40" s="199"/>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1"/>
    </row>
    <row r="41" spans="2:48" ht="18.600000000000001" customHeight="1">
      <c r="B41" s="190"/>
      <c r="C41" s="191"/>
      <c r="D41" s="191"/>
      <c r="E41" s="191"/>
      <c r="F41" s="191"/>
      <c r="G41" s="191"/>
      <c r="H41" s="191"/>
      <c r="I41" s="191"/>
      <c r="J41" s="191"/>
      <c r="K41" s="191"/>
      <c r="L41" s="191"/>
      <c r="M41" s="191"/>
      <c r="N41" s="192"/>
      <c r="O41" s="168"/>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70"/>
    </row>
    <row r="42" spans="2:48" ht="18.600000000000001" customHeight="1">
      <c r="B42" s="171" t="s">
        <v>20</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row>
    <row r="43" spans="2:48" ht="18.600000000000001" customHeight="1">
      <c r="B43" s="172" t="s">
        <v>71</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row>
  </sheetData>
  <mergeCells count="154">
    <mergeCell ref="AS25:AV25"/>
    <mergeCell ref="AB30:AE30"/>
    <mergeCell ref="B6:N6"/>
    <mergeCell ref="O16:R16"/>
    <mergeCell ref="O17:R17"/>
    <mergeCell ref="AB18:AE18"/>
    <mergeCell ref="AS16:AV16"/>
    <mergeCell ref="B21:G23"/>
    <mergeCell ref="O23:R23"/>
    <mergeCell ref="S23:AA23"/>
    <mergeCell ref="O26:R26"/>
    <mergeCell ref="S26:AA26"/>
    <mergeCell ref="AB21:AE21"/>
    <mergeCell ref="AB22:AE22"/>
    <mergeCell ref="H23:N23"/>
    <mergeCell ref="H26:N26"/>
    <mergeCell ref="S24:AA24"/>
    <mergeCell ref="H24:N24"/>
    <mergeCell ref="O22:R22"/>
    <mergeCell ref="O6:AV6"/>
    <mergeCell ref="AK17:AQ17"/>
    <mergeCell ref="S25:AA25"/>
    <mergeCell ref="AF22:AI22"/>
    <mergeCell ref="AB24:AE24"/>
    <mergeCell ref="O18:R18"/>
    <mergeCell ref="AB20:AE20"/>
    <mergeCell ref="H25:N25"/>
    <mergeCell ref="B27:N27"/>
    <mergeCell ref="B24:G26"/>
    <mergeCell ref="B43:AV43"/>
    <mergeCell ref="W34:AV34"/>
    <mergeCell ref="B33:N34"/>
    <mergeCell ref="B42:AV42"/>
    <mergeCell ref="B35:N36"/>
    <mergeCell ref="O37:AV37"/>
    <mergeCell ref="O39:AV39"/>
    <mergeCell ref="O36:V36"/>
    <mergeCell ref="B30:N30"/>
    <mergeCell ref="B31:N31"/>
    <mergeCell ref="O30:R30"/>
    <mergeCell ref="O31:AV31"/>
    <mergeCell ref="AF33:AM33"/>
    <mergeCell ref="S30:AA30"/>
    <mergeCell ref="AJ30:AR30"/>
    <mergeCell ref="O38:AV38"/>
    <mergeCell ref="O34:V34"/>
    <mergeCell ref="B32:N32"/>
    <mergeCell ref="AS30:AV30"/>
    <mergeCell ref="AF30:AI30"/>
    <mergeCell ref="AS28:AV28"/>
    <mergeCell ref="B28:N28"/>
    <mergeCell ref="B29:N29"/>
    <mergeCell ref="AJ25:AR25"/>
    <mergeCell ref="AJ20:AR20"/>
    <mergeCell ref="AJ21:AR21"/>
    <mergeCell ref="AS22:AV22"/>
    <mergeCell ref="AS21:AV21"/>
    <mergeCell ref="AF20:AI20"/>
    <mergeCell ref="AF21:AI21"/>
    <mergeCell ref="AJ28:AR28"/>
    <mergeCell ref="AS20:AV20"/>
    <mergeCell ref="AS23:AV23"/>
    <mergeCell ref="AS29:AV29"/>
    <mergeCell ref="AF28:AI28"/>
    <mergeCell ref="AB26:AE26"/>
    <mergeCell ref="AF26:AI26"/>
    <mergeCell ref="S22:AA22"/>
    <mergeCell ref="S29:AA29"/>
    <mergeCell ref="AS26:AV26"/>
    <mergeCell ref="AS24:AV24"/>
    <mergeCell ref="AJ27:AR27"/>
    <mergeCell ref="AJ23:AR23"/>
    <mergeCell ref="AJ24:AR24"/>
    <mergeCell ref="AN35:AV35"/>
    <mergeCell ref="W36:AV36"/>
    <mergeCell ref="AF35:AM35"/>
    <mergeCell ref="W33:AE33"/>
    <mergeCell ref="AN33:AV33"/>
    <mergeCell ref="W35:AE35"/>
    <mergeCell ref="O32:AV32"/>
    <mergeCell ref="O33:V33"/>
    <mergeCell ref="O35:V35"/>
    <mergeCell ref="AF29:AI29"/>
    <mergeCell ref="AB27:AE27"/>
    <mergeCell ref="AB28:AE28"/>
    <mergeCell ref="AB29:AE29"/>
    <mergeCell ref="S27:AA27"/>
    <mergeCell ref="AJ29:AR29"/>
    <mergeCell ref="B15:G20"/>
    <mergeCell ref="O19:R19"/>
    <mergeCell ref="H18:N18"/>
    <mergeCell ref="AB19:AE19"/>
    <mergeCell ref="AJ19:AR19"/>
    <mergeCell ref="AF18:AI18"/>
    <mergeCell ref="AF19:AI19"/>
    <mergeCell ref="AJ18:AR18"/>
    <mergeCell ref="O28:R28"/>
    <mergeCell ref="O29:R29"/>
    <mergeCell ref="O20:R20"/>
    <mergeCell ref="O21:R21"/>
    <mergeCell ref="AB23:AE23"/>
    <mergeCell ref="S28:AA28"/>
    <mergeCell ref="AJ22:AR22"/>
    <mergeCell ref="H22:N22"/>
    <mergeCell ref="AF23:AI23"/>
    <mergeCell ref="AF24:AI24"/>
    <mergeCell ref="B13:N14"/>
    <mergeCell ref="O13:AV14"/>
    <mergeCell ref="AB15:AE15"/>
    <mergeCell ref="H15:N15"/>
    <mergeCell ref="H16:N16"/>
    <mergeCell ref="AB17:AE17"/>
    <mergeCell ref="O27:R27"/>
    <mergeCell ref="AB25:AE25"/>
    <mergeCell ref="S15:AA15"/>
    <mergeCell ref="O15:R15"/>
    <mergeCell ref="T17:Z17"/>
    <mergeCell ref="AS15:AV15"/>
    <mergeCell ref="AF15:AI15"/>
    <mergeCell ref="AF16:AI16"/>
    <mergeCell ref="AF17:AI17"/>
    <mergeCell ref="AB16:AE16"/>
    <mergeCell ref="O25:R25"/>
    <mergeCell ref="AS17:AV17"/>
    <mergeCell ref="AJ26:AR26"/>
    <mergeCell ref="AS19:AV19"/>
    <mergeCell ref="AS18:AV18"/>
    <mergeCell ref="AF25:AI25"/>
    <mergeCell ref="AF27:AI27"/>
    <mergeCell ref="O24:R24"/>
    <mergeCell ref="B4:N5"/>
    <mergeCell ref="AJ15:AR15"/>
    <mergeCell ref="B2:AV2"/>
    <mergeCell ref="O41:AV41"/>
    <mergeCell ref="B37:N41"/>
    <mergeCell ref="B11:N12"/>
    <mergeCell ref="O11:AV12"/>
    <mergeCell ref="O40:AV40"/>
    <mergeCell ref="S20:AA20"/>
    <mergeCell ref="S21:AA21"/>
    <mergeCell ref="AJ16:AR16"/>
    <mergeCell ref="H19:N19"/>
    <mergeCell ref="O4:AV5"/>
    <mergeCell ref="H20:N20"/>
    <mergeCell ref="H21:N21"/>
    <mergeCell ref="S16:AA16"/>
    <mergeCell ref="S18:AA18"/>
    <mergeCell ref="S19:AA19"/>
    <mergeCell ref="H17:N17"/>
    <mergeCell ref="B7:N8"/>
    <mergeCell ref="O7:AV8"/>
    <mergeCell ref="AS27:AV27"/>
    <mergeCell ref="B9:N10"/>
    <mergeCell ref="O9:AV10"/>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282" t="s">
        <v>40</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X2" s="13" t="s">
        <v>65</v>
      </c>
      <c r="AY2" s="14">
        <v>20</v>
      </c>
    </row>
    <row r="3" spans="2:51" ht="9.75" customHeight="1">
      <c r="AS3" s="3"/>
      <c r="AT3" s="3"/>
      <c r="AU3" s="3"/>
      <c r="AV3" s="2"/>
    </row>
    <row r="4" spans="2:51" ht="15.75" customHeight="1">
      <c r="B4" s="284" t="s">
        <v>137</v>
      </c>
      <c r="C4" s="285"/>
      <c r="D4" s="285"/>
      <c r="E4" s="285"/>
      <c r="F4" s="285"/>
      <c r="G4" s="285"/>
      <c r="H4" s="285"/>
      <c r="I4" s="285"/>
      <c r="J4" s="285"/>
      <c r="K4" s="285"/>
      <c r="L4" s="285"/>
      <c r="M4" s="285"/>
      <c r="N4" s="286"/>
      <c r="O4" s="284">
        <f>VLOOKUP($AY$2,Data,3,FALSE)</f>
        <v>0</v>
      </c>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6"/>
    </row>
    <row r="5" spans="2:51" ht="15.75" customHeight="1">
      <c r="B5" s="287"/>
      <c r="C5" s="288"/>
      <c r="D5" s="288"/>
      <c r="E5" s="288"/>
      <c r="F5" s="288"/>
      <c r="G5" s="288"/>
      <c r="H5" s="288"/>
      <c r="I5" s="288"/>
      <c r="J5" s="288"/>
      <c r="K5" s="288"/>
      <c r="L5" s="288"/>
      <c r="M5" s="288"/>
      <c r="N5" s="289"/>
      <c r="O5" s="287"/>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9"/>
    </row>
    <row r="6" spans="2:51" ht="23.25" customHeight="1">
      <c r="B6" s="296" t="s">
        <v>29</v>
      </c>
      <c r="C6" s="297"/>
      <c r="D6" s="297"/>
      <c r="E6" s="297"/>
      <c r="F6" s="297"/>
      <c r="G6" s="297"/>
      <c r="H6" s="297"/>
      <c r="I6" s="297"/>
      <c r="J6" s="297"/>
      <c r="K6" s="297"/>
      <c r="L6" s="297"/>
      <c r="M6" s="297"/>
      <c r="N6" s="298"/>
      <c r="O6" s="315">
        <f>VLOOKUP($AY$2,Data,4,FALSE)</f>
        <v>0</v>
      </c>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7"/>
    </row>
    <row r="7" spans="2:51" ht="18.600000000000001" customHeight="1">
      <c r="B7" s="173" t="s">
        <v>41</v>
      </c>
      <c r="C7" s="174"/>
      <c r="D7" s="174"/>
      <c r="E7" s="174"/>
      <c r="F7" s="174"/>
      <c r="G7" s="174"/>
      <c r="H7" s="174"/>
      <c r="I7" s="174"/>
      <c r="J7" s="174"/>
      <c r="K7" s="174"/>
      <c r="L7" s="174"/>
      <c r="M7" s="174"/>
      <c r="N7" s="175"/>
      <c r="O7" s="284" t="str">
        <f>VLOOKUP($AY$2,Data,5,FALSE)&amp;VLOOKUP($AY$2,Data,6,FALSE)</f>
        <v/>
      </c>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6"/>
    </row>
    <row r="8" spans="2:51" ht="18.600000000000001" customHeight="1">
      <c r="B8" s="176"/>
      <c r="C8" s="177"/>
      <c r="D8" s="177"/>
      <c r="E8" s="177"/>
      <c r="F8" s="177"/>
      <c r="G8" s="177"/>
      <c r="H8" s="177"/>
      <c r="I8" s="177"/>
      <c r="J8" s="177"/>
      <c r="K8" s="177"/>
      <c r="L8" s="177"/>
      <c r="M8" s="177"/>
      <c r="N8" s="178"/>
      <c r="O8" s="287"/>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9"/>
    </row>
    <row r="9" spans="2:51" ht="17.25" customHeight="1">
      <c r="B9" s="173" t="s">
        <v>30</v>
      </c>
      <c r="C9" s="174"/>
      <c r="D9" s="174"/>
      <c r="E9" s="174"/>
      <c r="F9" s="174"/>
      <c r="G9" s="174"/>
      <c r="H9" s="174"/>
      <c r="I9" s="174"/>
      <c r="J9" s="174"/>
      <c r="K9" s="174"/>
      <c r="L9" s="174"/>
      <c r="M9" s="174"/>
      <c r="N9" s="175"/>
      <c r="O9" s="284">
        <f>VLOOKUP($AY$2,Data,7,FALSE)</f>
        <v>0</v>
      </c>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6"/>
    </row>
    <row r="10" spans="2:51" ht="17.25" customHeight="1">
      <c r="B10" s="176"/>
      <c r="C10" s="177"/>
      <c r="D10" s="177"/>
      <c r="E10" s="177"/>
      <c r="F10" s="177"/>
      <c r="G10" s="177"/>
      <c r="H10" s="177"/>
      <c r="I10" s="177"/>
      <c r="J10" s="177"/>
      <c r="K10" s="177"/>
      <c r="L10" s="177"/>
      <c r="M10" s="177"/>
      <c r="N10" s="178"/>
      <c r="O10" s="287"/>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9"/>
    </row>
    <row r="11" spans="2:51" ht="15.75" customHeight="1">
      <c r="B11" s="189" t="s">
        <v>138</v>
      </c>
      <c r="C11" s="174"/>
      <c r="D11" s="174"/>
      <c r="E11" s="174"/>
      <c r="F11" s="174"/>
      <c r="G11" s="174"/>
      <c r="H11" s="174"/>
      <c r="I11" s="174"/>
      <c r="J11" s="174"/>
      <c r="K11" s="174"/>
      <c r="L11" s="174"/>
      <c r="M11" s="174"/>
      <c r="N11" s="175"/>
      <c r="O11" s="331">
        <f>VLOOKUP($AY$2,Data,8,FALSE)</f>
        <v>0</v>
      </c>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3"/>
    </row>
    <row r="12" spans="2:51" ht="15.75" customHeight="1">
      <c r="B12" s="176"/>
      <c r="C12" s="177"/>
      <c r="D12" s="177"/>
      <c r="E12" s="177"/>
      <c r="F12" s="177"/>
      <c r="G12" s="177"/>
      <c r="H12" s="177"/>
      <c r="I12" s="177"/>
      <c r="J12" s="177"/>
      <c r="K12" s="177"/>
      <c r="L12" s="177"/>
      <c r="M12" s="177"/>
      <c r="N12" s="178"/>
      <c r="O12" s="334"/>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6"/>
    </row>
    <row r="13" spans="2:51" ht="18.600000000000001" customHeight="1">
      <c r="B13" s="308" t="s">
        <v>141</v>
      </c>
      <c r="C13" s="309"/>
      <c r="D13" s="309"/>
      <c r="E13" s="309"/>
      <c r="F13" s="309"/>
      <c r="G13" s="309"/>
      <c r="H13" s="309"/>
      <c r="I13" s="309"/>
      <c r="J13" s="309"/>
      <c r="K13" s="309"/>
      <c r="L13" s="309"/>
      <c r="M13" s="309"/>
      <c r="N13" s="310"/>
      <c r="O13" s="268">
        <f>VLOOKUP($AY$2,Data,2,FALSE)</f>
        <v>0</v>
      </c>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70"/>
    </row>
    <row r="14" spans="2:51" ht="18.600000000000001" customHeight="1">
      <c r="B14" s="311"/>
      <c r="C14" s="312"/>
      <c r="D14" s="312"/>
      <c r="E14" s="312"/>
      <c r="F14" s="312"/>
      <c r="G14" s="312"/>
      <c r="H14" s="312"/>
      <c r="I14" s="312"/>
      <c r="J14" s="312"/>
      <c r="K14" s="312"/>
      <c r="L14" s="312"/>
      <c r="M14" s="312"/>
      <c r="N14" s="313"/>
      <c r="O14" s="271"/>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3"/>
    </row>
    <row r="15" spans="2:51" ht="24.75" customHeight="1">
      <c r="B15" s="173" t="s">
        <v>9</v>
      </c>
      <c r="C15" s="174"/>
      <c r="D15" s="174"/>
      <c r="E15" s="174"/>
      <c r="F15" s="174"/>
      <c r="G15" s="304"/>
      <c r="H15" s="253" t="s">
        <v>4</v>
      </c>
      <c r="I15" s="254"/>
      <c r="J15" s="254"/>
      <c r="K15" s="254"/>
      <c r="L15" s="254"/>
      <c r="M15" s="254"/>
      <c r="N15" s="255"/>
      <c r="O15" s="205" t="s">
        <v>12</v>
      </c>
      <c r="P15" s="206"/>
      <c r="Q15" s="206"/>
      <c r="R15" s="206"/>
      <c r="S15" s="274" t="str">
        <f>IF(VLOOKUP($AY$2,Data,10,FALSE)=0,"-",VLOOKUP($AY$2,Data,10,FALSE))</f>
        <v>-</v>
      </c>
      <c r="T15" s="274"/>
      <c r="U15" s="274"/>
      <c r="V15" s="274"/>
      <c r="W15" s="274"/>
      <c r="X15" s="274"/>
      <c r="Y15" s="274"/>
      <c r="Z15" s="274"/>
      <c r="AA15" s="274"/>
      <c r="AB15" s="274"/>
      <c r="AC15" s="274"/>
      <c r="AD15" s="274"/>
      <c r="AE15" s="275"/>
      <c r="AF15" s="205" t="s">
        <v>13</v>
      </c>
      <c r="AG15" s="206"/>
      <c r="AH15" s="206"/>
      <c r="AI15" s="206"/>
      <c r="AJ15" s="274" t="str">
        <f>IF(VLOOKUP($AY$2,Data,9,FALSE)=0,"-",VLOOKUP($AY$2,Data,9,FALSE))</f>
        <v>-</v>
      </c>
      <c r="AK15" s="274"/>
      <c r="AL15" s="274"/>
      <c r="AM15" s="274"/>
      <c r="AN15" s="274"/>
      <c r="AO15" s="274"/>
      <c r="AP15" s="274"/>
      <c r="AQ15" s="274"/>
      <c r="AR15" s="274"/>
      <c r="AS15" s="274"/>
      <c r="AT15" s="274"/>
      <c r="AU15" s="274"/>
      <c r="AV15" s="275"/>
    </row>
    <row r="16" spans="2:51" ht="24.75" customHeight="1">
      <c r="B16" s="190"/>
      <c r="C16" s="191"/>
      <c r="D16" s="191"/>
      <c r="E16" s="191"/>
      <c r="F16" s="191"/>
      <c r="G16" s="305"/>
      <c r="H16" s="227" t="s">
        <v>5</v>
      </c>
      <c r="I16" s="228"/>
      <c r="J16" s="228"/>
      <c r="K16" s="228"/>
      <c r="L16" s="228"/>
      <c r="M16" s="228"/>
      <c r="N16" s="229"/>
      <c r="O16" s="230" t="s">
        <v>12</v>
      </c>
      <c r="P16" s="231"/>
      <c r="Q16" s="231"/>
      <c r="R16" s="231"/>
      <c r="S16" s="232" t="str">
        <f>IF(VLOOKUP($AY$2,Data,16,FALSE)=0,"-",VLOOKUP($AY$2,Data,16,FALSE))</f>
        <v>-</v>
      </c>
      <c r="T16" s="232"/>
      <c r="U16" s="232"/>
      <c r="V16" s="232"/>
      <c r="W16" s="232"/>
      <c r="X16" s="232"/>
      <c r="Y16" s="232"/>
      <c r="Z16" s="232"/>
      <c r="AA16" s="232"/>
      <c r="AB16" s="233" t="s">
        <v>51</v>
      </c>
      <c r="AC16" s="233"/>
      <c r="AD16" s="233"/>
      <c r="AE16" s="234"/>
      <c r="AF16" s="230" t="s">
        <v>13</v>
      </c>
      <c r="AG16" s="231"/>
      <c r="AH16" s="231"/>
      <c r="AI16" s="231"/>
      <c r="AJ16" s="232" t="str">
        <f>IF(VLOOKUP($AY$2,Data,11,FALSE)=0,"-",VLOOKUP($AY$2,Data,11,FALSE))</f>
        <v>（選択して下さい）</v>
      </c>
      <c r="AK16" s="232"/>
      <c r="AL16" s="232"/>
      <c r="AM16" s="232"/>
      <c r="AN16" s="232"/>
      <c r="AO16" s="232"/>
      <c r="AP16" s="232"/>
      <c r="AQ16" s="232"/>
      <c r="AR16" s="232"/>
      <c r="AS16" s="233" t="s">
        <v>52</v>
      </c>
      <c r="AT16" s="233"/>
      <c r="AU16" s="233"/>
      <c r="AV16" s="234"/>
    </row>
    <row r="17" spans="2:48" ht="24.75" customHeight="1">
      <c r="B17" s="190"/>
      <c r="C17" s="191"/>
      <c r="D17" s="191"/>
      <c r="E17" s="191"/>
      <c r="F17" s="191"/>
      <c r="G17" s="305"/>
      <c r="H17" s="299" t="s">
        <v>19</v>
      </c>
      <c r="I17" s="300"/>
      <c r="J17" s="300"/>
      <c r="K17" s="300"/>
      <c r="L17" s="300"/>
      <c r="M17" s="300"/>
      <c r="N17" s="301"/>
      <c r="O17" s="262" t="s">
        <v>12</v>
      </c>
      <c r="P17" s="263"/>
      <c r="Q17" s="263"/>
      <c r="R17" s="263"/>
      <c r="S17" s="15" t="s">
        <v>67</v>
      </c>
      <c r="T17" s="314" t="str">
        <f>IF(VLOOKUP($AY$2,Data,17,FALSE)=0,"-",VLOOKUP($AY$2,Data,17,FALSE))</f>
        <v>-</v>
      </c>
      <c r="U17" s="314"/>
      <c r="V17" s="314"/>
      <c r="W17" s="314"/>
      <c r="X17" s="314"/>
      <c r="Y17" s="314"/>
      <c r="Z17" s="314"/>
      <c r="AA17" s="15" t="s">
        <v>68</v>
      </c>
      <c r="AB17" s="233" t="s">
        <v>51</v>
      </c>
      <c r="AC17" s="233"/>
      <c r="AD17" s="233"/>
      <c r="AE17" s="234"/>
      <c r="AF17" s="262" t="s">
        <v>13</v>
      </c>
      <c r="AG17" s="263"/>
      <c r="AH17" s="263"/>
      <c r="AI17" s="263"/>
      <c r="AJ17" s="15" t="s">
        <v>69</v>
      </c>
      <c r="AK17" s="314" t="str">
        <f>IF(VLOOKUP($AY$2,Data,12,FALSE)=0,"-",VLOOKUP($AY$2,Data,12,FALSE))</f>
        <v>-</v>
      </c>
      <c r="AL17" s="314"/>
      <c r="AM17" s="314"/>
      <c r="AN17" s="314"/>
      <c r="AO17" s="314"/>
      <c r="AP17" s="314"/>
      <c r="AQ17" s="314"/>
      <c r="AR17" s="15" t="s">
        <v>70</v>
      </c>
      <c r="AS17" s="233" t="s">
        <v>52</v>
      </c>
      <c r="AT17" s="233"/>
      <c r="AU17" s="233"/>
      <c r="AV17" s="234"/>
    </row>
    <row r="18" spans="2:48" ht="24.75" customHeight="1">
      <c r="B18" s="190"/>
      <c r="C18" s="191"/>
      <c r="D18" s="191"/>
      <c r="E18" s="191"/>
      <c r="F18" s="191"/>
      <c r="G18" s="305"/>
      <c r="H18" s="265" t="s">
        <v>6</v>
      </c>
      <c r="I18" s="266"/>
      <c r="J18" s="266"/>
      <c r="K18" s="266"/>
      <c r="L18" s="266"/>
      <c r="M18" s="266"/>
      <c r="N18" s="267"/>
      <c r="O18" s="262" t="s">
        <v>12</v>
      </c>
      <c r="P18" s="263"/>
      <c r="Q18" s="263"/>
      <c r="R18" s="263"/>
      <c r="S18" s="314" t="str">
        <f>IF(VLOOKUP($AY$2,Data,18,FALSE)=0,"-",VLOOKUP($AY$2,Data,18,FALSE))</f>
        <v>-</v>
      </c>
      <c r="T18" s="314"/>
      <c r="U18" s="314"/>
      <c r="V18" s="314"/>
      <c r="W18" s="314"/>
      <c r="X18" s="314"/>
      <c r="Y18" s="314"/>
      <c r="Z18" s="314"/>
      <c r="AA18" s="314"/>
      <c r="AB18" s="260"/>
      <c r="AC18" s="260"/>
      <c r="AD18" s="260"/>
      <c r="AE18" s="261"/>
      <c r="AF18" s="262" t="s">
        <v>13</v>
      </c>
      <c r="AG18" s="263"/>
      <c r="AH18" s="263"/>
      <c r="AI18" s="263"/>
      <c r="AJ18" s="314" t="str">
        <f>IF(VLOOKUP($AY$2,Data,13,FALSE)=0,"-",VLOOKUP($AY$2,Data,13,FALSE))</f>
        <v>（選択して下さい）</v>
      </c>
      <c r="AK18" s="314"/>
      <c r="AL18" s="314"/>
      <c r="AM18" s="314"/>
      <c r="AN18" s="314"/>
      <c r="AO18" s="314"/>
      <c r="AP18" s="314"/>
      <c r="AQ18" s="314"/>
      <c r="AR18" s="314"/>
      <c r="AS18" s="260"/>
      <c r="AT18" s="260"/>
      <c r="AU18" s="260"/>
      <c r="AV18" s="261"/>
    </row>
    <row r="19" spans="2:48" ht="24.75" customHeight="1">
      <c r="B19" s="190"/>
      <c r="C19" s="191"/>
      <c r="D19" s="191"/>
      <c r="E19" s="191"/>
      <c r="F19" s="191"/>
      <c r="G19" s="305"/>
      <c r="H19" s="265" t="s">
        <v>139</v>
      </c>
      <c r="I19" s="266"/>
      <c r="J19" s="266"/>
      <c r="K19" s="266"/>
      <c r="L19" s="266"/>
      <c r="M19" s="266"/>
      <c r="N19" s="267"/>
      <c r="O19" s="262" t="s">
        <v>12</v>
      </c>
      <c r="P19" s="263"/>
      <c r="Q19" s="263"/>
      <c r="R19" s="263"/>
      <c r="S19" s="314" t="str">
        <f>IF(VLOOKUP($AY$2,Data,19,FALSE)=0,"-",VLOOKUP($AY$2,Data,19,FALSE))</f>
        <v>-</v>
      </c>
      <c r="T19" s="314"/>
      <c r="U19" s="314"/>
      <c r="V19" s="314"/>
      <c r="W19" s="314"/>
      <c r="X19" s="314"/>
      <c r="Y19" s="314"/>
      <c r="Z19" s="314"/>
      <c r="AA19" s="314"/>
      <c r="AB19" s="250" t="s">
        <v>53</v>
      </c>
      <c r="AC19" s="250"/>
      <c r="AD19" s="250"/>
      <c r="AE19" s="251"/>
      <c r="AF19" s="262" t="s">
        <v>13</v>
      </c>
      <c r="AG19" s="263"/>
      <c r="AH19" s="263"/>
      <c r="AI19" s="263"/>
      <c r="AJ19" s="314" t="str">
        <f>IF(VLOOKUP($AY$2,Data,14,FALSE)=0,"-",VLOOKUP($AY$2,Data,14,FALSE))</f>
        <v>-</v>
      </c>
      <c r="AK19" s="314"/>
      <c r="AL19" s="314"/>
      <c r="AM19" s="314"/>
      <c r="AN19" s="314"/>
      <c r="AO19" s="314"/>
      <c r="AP19" s="314"/>
      <c r="AQ19" s="314"/>
      <c r="AR19" s="314"/>
      <c r="AS19" s="250" t="s">
        <v>54</v>
      </c>
      <c r="AT19" s="250"/>
      <c r="AU19" s="250"/>
      <c r="AV19" s="251"/>
    </row>
    <row r="20" spans="2:48" ht="24.75" customHeight="1">
      <c r="B20" s="176"/>
      <c r="C20" s="177"/>
      <c r="D20" s="177"/>
      <c r="E20" s="177"/>
      <c r="F20" s="177"/>
      <c r="G20" s="306"/>
      <c r="H20" s="239" t="s">
        <v>140</v>
      </c>
      <c r="I20" s="240"/>
      <c r="J20" s="240"/>
      <c r="K20" s="240"/>
      <c r="L20" s="240"/>
      <c r="M20" s="240"/>
      <c r="N20" s="241"/>
      <c r="O20" s="235" t="s">
        <v>12</v>
      </c>
      <c r="P20" s="236"/>
      <c r="Q20" s="236"/>
      <c r="R20" s="236"/>
      <c r="S20" s="247" t="str">
        <f>IF(VLOOKUP($AY$2,Data,20,FALSE)=0,"-",VLOOKUP($AY$2,Data,20,FALSE))</f>
        <v>-</v>
      </c>
      <c r="T20" s="247"/>
      <c r="U20" s="247"/>
      <c r="V20" s="247"/>
      <c r="W20" s="247"/>
      <c r="X20" s="247"/>
      <c r="Y20" s="247"/>
      <c r="Z20" s="247"/>
      <c r="AA20" s="247"/>
      <c r="AB20" s="248" t="s">
        <v>53</v>
      </c>
      <c r="AC20" s="248"/>
      <c r="AD20" s="248"/>
      <c r="AE20" s="249"/>
      <c r="AF20" s="235" t="s">
        <v>13</v>
      </c>
      <c r="AG20" s="236"/>
      <c r="AH20" s="236"/>
      <c r="AI20" s="236"/>
      <c r="AJ20" s="247" t="str">
        <f>IF(VLOOKUP($AY$2,Data,15,FALSE)=0,"-",VLOOKUP($AY$2,Data,15,FALSE))</f>
        <v>-</v>
      </c>
      <c r="AK20" s="247"/>
      <c r="AL20" s="247"/>
      <c r="AM20" s="247"/>
      <c r="AN20" s="247"/>
      <c r="AO20" s="247"/>
      <c r="AP20" s="247"/>
      <c r="AQ20" s="247"/>
      <c r="AR20" s="247"/>
      <c r="AS20" s="248" t="s">
        <v>54</v>
      </c>
      <c r="AT20" s="248"/>
      <c r="AU20" s="248"/>
      <c r="AV20" s="249"/>
    </row>
    <row r="21" spans="2:48" ht="24.75" customHeight="1">
      <c r="B21" s="173" t="s">
        <v>10</v>
      </c>
      <c r="C21" s="242"/>
      <c r="D21" s="242"/>
      <c r="E21" s="242"/>
      <c r="F21" s="242"/>
      <c r="G21" s="258"/>
      <c r="H21" s="253" t="s">
        <v>5</v>
      </c>
      <c r="I21" s="254"/>
      <c r="J21" s="254"/>
      <c r="K21" s="254"/>
      <c r="L21" s="254"/>
      <c r="M21" s="254"/>
      <c r="N21" s="255"/>
      <c r="O21" s="205" t="s">
        <v>12</v>
      </c>
      <c r="P21" s="206"/>
      <c r="Q21" s="206"/>
      <c r="R21" s="206"/>
      <c r="S21" s="257" t="str">
        <f>IF(VLOOKUP($AY$2,Data,24,FALSE)=0,"-",VLOOKUP($AY$2,Data,24,FALSE))</f>
        <v>-</v>
      </c>
      <c r="T21" s="257"/>
      <c r="U21" s="257"/>
      <c r="V21" s="257"/>
      <c r="W21" s="257"/>
      <c r="X21" s="257"/>
      <c r="Y21" s="257"/>
      <c r="Z21" s="257"/>
      <c r="AA21" s="257"/>
      <c r="AB21" s="237" t="s">
        <v>51</v>
      </c>
      <c r="AC21" s="237"/>
      <c r="AD21" s="237"/>
      <c r="AE21" s="238"/>
      <c r="AF21" s="205" t="s">
        <v>13</v>
      </c>
      <c r="AG21" s="206"/>
      <c r="AH21" s="206"/>
      <c r="AI21" s="206"/>
      <c r="AJ21" s="257" t="str">
        <f>IF(VLOOKUP($AY$2,Data,21,FALSE)=0,"-",VLOOKUP($AY$2,Data,21,FALSE))</f>
        <v>-</v>
      </c>
      <c r="AK21" s="257"/>
      <c r="AL21" s="257"/>
      <c r="AM21" s="257"/>
      <c r="AN21" s="257"/>
      <c r="AO21" s="257"/>
      <c r="AP21" s="257"/>
      <c r="AQ21" s="257"/>
      <c r="AR21" s="257"/>
      <c r="AS21" s="237" t="s">
        <v>52</v>
      </c>
      <c r="AT21" s="237"/>
      <c r="AU21" s="237"/>
      <c r="AV21" s="238"/>
    </row>
    <row r="22" spans="2:48" ht="24.75" customHeight="1">
      <c r="B22" s="243"/>
      <c r="C22" s="244"/>
      <c r="D22" s="244"/>
      <c r="E22" s="244"/>
      <c r="F22" s="244"/>
      <c r="G22" s="259"/>
      <c r="H22" s="227" t="s">
        <v>139</v>
      </c>
      <c r="I22" s="228"/>
      <c r="J22" s="228"/>
      <c r="K22" s="228"/>
      <c r="L22" s="228"/>
      <c r="M22" s="228"/>
      <c r="N22" s="229"/>
      <c r="O22" s="230" t="s">
        <v>12</v>
      </c>
      <c r="P22" s="231"/>
      <c r="Q22" s="231"/>
      <c r="R22" s="231"/>
      <c r="S22" s="232" t="str">
        <f>IF(VLOOKUP($AY$2,Data,25,FALSE)=0,"-",VLOOKUP($AY$2,Data,25,FALSE))</f>
        <v>-</v>
      </c>
      <c r="T22" s="232"/>
      <c r="U22" s="232"/>
      <c r="V22" s="232"/>
      <c r="W22" s="232"/>
      <c r="X22" s="232"/>
      <c r="Y22" s="232"/>
      <c r="Z22" s="232"/>
      <c r="AA22" s="232"/>
      <c r="AB22" s="233" t="s">
        <v>53</v>
      </c>
      <c r="AC22" s="233"/>
      <c r="AD22" s="233"/>
      <c r="AE22" s="234"/>
      <c r="AF22" s="230" t="s">
        <v>13</v>
      </c>
      <c r="AG22" s="231"/>
      <c r="AH22" s="231"/>
      <c r="AI22" s="231"/>
      <c r="AJ22" s="232" t="str">
        <f>IF(VLOOKUP($AY$2,Data,22,FALSE)=0,"-",VLOOKUP($AY$2,Data,22,FALSE))</f>
        <v>-</v>
      </c>
      <c r="AK22" s="232"/>
      <c r="AL22" s="232"/>
      <c r="AM22" s="232"/>
      <c r="AN22" s="232"/>
      <c r="AO22" s="232"/>
      <c r="AP22" s="232"/>
      <c r="AQ22" s="232"/>
      <c r="AR22" s="232"/>
      <c r="AS22" s="233" t="s">
        <v>54</v>
      </c>
      <c r="AT22" s="233"/>
      <c r="AU22" s="233"/>
      <c r="AV22" s="234"/>
    </row>
    <row r="23" spans="2:48" ht="24.75" customHeight="1">
      <c r="B23" s="243"/>
      <c r="C23" s="244"/>
      <c r="D23" s="244"/>
      <c r="E23" s="244"/>
      <c r="F23" s="244"/>
      <c r="G23" s="259"/>
      <c r="H23" s="239" t="s">
        <v>140</v>
      </c>
      <c r="I23" s="240"/>
      <c r="J23" s="240"/>
      <c r="K23" s="240"/>
      <c r="L23" s="240"/>
      <c r="M23" s="240"/>
      <c r="N23" s="241"/>
      <c r="O23" s="235" t="s">
        <v>12</v>
      </c>
      <c r="P23" s="236"/>
      <c r="Q23" s="236"/>
      <c r="R23" s="236"/>
      <c r="S23" s="247" t="str">
        <f>IF(VLOOKUP($AY$2,Data,26,FALSE)=0,"-",VLOOKUP($AY$2,Data,26,FALSE))</f>
        <v>-</v>
      </c>
      <c r="T23" s="247"/>
      <c r="U23" s="247"/>
      <c r="V23" s="247"/>
      <c r="W23" s="247"/>
      <c r="X23" s="247"/>
      <c r="Y23" s="247"/>
      <c r="Z23" s="247"/>
      <c r="AA23" s="247"/>
      <c r="AB23" s="248" t="s">
        <v>53</v>
      </c>
      <c r="AC23" s="248"/>
      <c r="AD23" s="248"/>
      <c r="AE23" s="249"/>
      <c r="AF23" s="235" t="s">
        <v>13</v>
      </c>
      <c r="AG23" s="236"/>
      <c r="AH23" s="236"/>
      <c r="AI23" s="236"/>
      <c r="AJ23" s="247" t="str">
        <f>IF(VLOOKUP($AY$2,Data,23,FALSE)=0,"-",VLOOKUP($AY$2,Data,23,FALSE))</f>
        <v>-</v>
      </c>
      <c r="AK23" s="247"/>
      <c r="AL23" s="247"/>
      <c r="AM23" s="247"/>
      <c r="AN23" s="247"/>
      <c r="AO23" s="247"/>
      <c r="AP23" s="247"/>
      <c r="AQ23" s="247"/>
      <c r="AR23" s="247"/>
      <c r="AS23" s="248" t="s">
        <v>54</v>
      </c>
      <c r="AT23" s="248"/>
      <c r="AU23" s="248"/>
      <c r="AV23" s="249"/>
    </row>
    <row r="24" spans="2:48" ht="24.75" customHeight="1">
      <c r="B24" s="173" t="s">
        <v>11</v>
      </c>
      <c r="C24" s="242"/>
      <c r="D24" s="242"/>
      <c r="E24" s="242"/>
      <c r="F24" s="242"/>
      <c r="G24" s="242"/>
      <c r="H24" s="253" t="s">
        <v>5</v>
      </c>
      <c r="I24" s="254"/>
      <c r="J24" s="254"/>
      <c r="K24" s="254"/>
      <c r="L24" s="254"/>
      <c r="M24" s="254"/>
      <c r="N24" s="255"/>
      <c r="O24" s="205" t="s">
        <v>12</v>
      </c>
      <c r="P24" s="206"/>
      <c r="Q24" s="206"/>
      <c r="R24" s="206"/>
      <c r="S24" s="257" t="str">
        <f>IF(VLOOKUP($AY$2,Data,30,FALSE)=0,"-",VLOOKUP($AY$2,Data,30,FALSE))</f>
        <v>-</v>
      </c>
      <c r="T24" s="257"/>
      <c r="U24" s="257"/>
      <c r="V24" s="257"/>
      <c r="W24" s="257"/>
      <c r="X24" s="257"/>
      <c r="Y24" s="257"/>
      <c r="Z24" s="257"/>
      <c r="AA24" s="257"/>
      <c r="AB24" s="237" t="s">
        <v>51</v>
      </c>
      <c r="AC24" s="237"/>
      <c r="AD24" s="237"/>
      <c r="AE24" s="238"/>
      <c r="AF24" s="205" t="s">
        <v>13</v>
      </c>
      <c r="AG24" s="206"/>
      <c r="AH24" s="206"/>
      <c r="AI24" s="206"/>
      <c r="AJ24" s="257" t="str">
        <f>IF(VLOOKUP($AY$2,Data,27,FALSE)=0,"-",VLOOKUP($AY$2,Data,27,FALSE))</f>
        <v>-</v>
      </c>
      <c r="AK24" s="257"/>
      <c r="AL24" s="257"/>
      <c r="AM24" s="257"/>
      <c r="AN24" s="257"/>
      <c r="AO24" s="257"/>
      <c r="AP24" s="257"/>
      <c r="AQ24" s="257"/>
      <c r="AR24" s="257"/>
      <c r="AS24" s="237" t="s">
        <v>52</v>
      </c>
      <c r="AT24" s="237"/>
      <c r="AU24" s="237"/>
      <c r="AV24" s="238"/>
    </row>
    <row r="25" spans="2:48" ht="24.75" customHeight="1">
      <c r="B25" s="243"/>
      <c r="C25" s="244"/>
      <c r="D25" s="244"/>
      <c r="E25" s="244"/>
      <c r="F25" s="244"/>
      <c r="G25" s="244"/>
      <c r="H25" s="227" t="s">
        <v>139</v>
      </c>
      <c r="I25" s="228"/>
      <c r="J25" s="228"/>
      <c r="K25" s="228"/>
      <c r="L25" s="228"/>
      <c r="M25" s="228"/>
      <c r="N25" s="229"/>
      <c r="O25" s="230" t="s">
        <v>12</v>
      </c>
      <c r="P25" s="231"/>
      <c r="Q25" s="231"/>
      <c r="R25" s="231"/>
      <c r="S25" s="232" t="str">
        <f>IF(VLOOKUP($AY$2,Data,31,FALSE)=0,"-",VLOOKUP($AY$2,Data,31,FALSE))</f>
        <v>-</v>
      </c>
      <c r="T25" s="232"/>
      <c r="U25" s="232"/>
      <c r="V25" s="232"/>
      <c r="W25" s="232"/>
      <c r="X25" s="232"/>
      <c r="Y25" s="232"/>
      <c r="Z25" s="232"/>
      <c r="AA25" s="232"/>
      <c r="AB25" s="233" t="s">
        <v>53</v>
      </c>
      <c r="AC25" s="233"/>
      <c r="AD25" s="233"/>
      <c r="AE25" s="234"/>
      <c r="AF25" s="230" t="s">
        <v>13</v>
      </c>
      <c r="AG25" s="231"/>
      <c r="AH25" s="231"/>
      <c r="AI25" s="231"/>
      <c r="AJ25" s="232" t="str">
        <f>IF(VLOOKUP($AY$2,Data,28,FALSE)=0,"-",VLOOKUP($AY$2,Data,28,FALSE))</f>
        <v>-</v>
      </c>
      <c r="AK25" s="232"/>
      <c r="AL25" s="232"/>
      <c r="AM25" s="232"/>
      <c r="AN25" s="232"/>
      <c r="AO25" s="232"/>
      <c r="AP25" s="232"/>
      <c r="AQ25" s="232"/>
      <c r="AR25" s="232"/>
      <c r="AS25" s="233" t="s">
        <v>54</v>
      </c>
      <c r="AT25" s="233"/>
      <c r="AU25" s="233"/>
      <c r="AV25" s="234"/>
    </row>
    <row r="26" spans="2:48" ht="24.75" customHeight="1">
      <c r="B26" s="245"/>
      <c r="C26" s="246"/>
      <c r="D26" s="246"/>
      <c r="E26" s="246"/>
      <c r="F26" s="246"/>
      <c r="G26" s="246"/>
      <c r="H26" s="239" t="s">
        <v>140</v>
      </c>
      <c r="I26" s="240"/>
      <c r="J26" s="240"/>
      <c r="K26" s="240"/>
      <c r="L26" s="240"/>
      <c r="M26" s="240"/>
      <c r="N26" s="241"/>
      <c r="O26" s="235" t="s">
        <v>12</v>
      </c>
      <c r="P26" s="236"/>
      <c r="Q26" s="236"/>
      <c r="R26" s="236"/>
      <c r="S26" s="247" t="str">
        <f>IF(VLOOKUP($AY$2,Data,32,FALSE)=0,"-",VLOOKUP($AY$2,Data,32,FALSE))</f>
        <v>-</v>
      </c>
      <c r="T26" s="247"/>
      <c r="U26" s="247"/>
      <c r="V26" s="247"/>
      <c r="W26" s="247"/>
      <c r="X26" s="247"/>
      <c r="Y26" s="247"/>
      <c r="Z26" s="247"/>
      <c r="AA26" s="247"/>
      <c r="AB26" s="248" t="s">
        <v>53</v>
      </c>
      <c r="AC26" s="248"/>
      <c r="AD26" s="248"/>
      <c r="AE26" s="249"/>
      <c r="AF26" s="235" t="s">
        <v>13</v>
      </c>
      <c r="AG26" s="236"/>
      <c r="AH26" s="236"/>
      <c r="AI26" s="236"/>
      <c r="AJ26" s="247" t="str">
        <f>IF(VLOOKUP($AY$2,Data,29,FALSE)=0,"-",VLOOKUP($AY$2,Data,29,FALSE))</f>
        <v>-</v>
      </c>
      <c r="AK26" s="247"/>
      <c r="AL26" s="247"/>
      <c r="AM26" s="247"/>
      <c r="AN26" s="247"/>
      <c r="AO26" s="247"/>
      <c r="AP26" s="247"/>
      <c r="AQ26" s="247"/>
      <c r="AR26" s="247"/>
      <c r="AS26" s="248" t="s">
        <v>54</v>
      </c>
      <c r="AT26" s="248"/>
      <c r="AU26" s="248"/>
      <c r="AV26" s="249"/>
    </row>
    <row r="27" spans="2:48" ht="24.75" customHeight="1">
      <c r="B27" s="219" t="s">
        <v>7</v>
      </c>
      <c r="C27" s="220"/>
      <c r="D27" s="220"/>
      <c r="E27" s="220"/>
      <c r="F27" s="220"/>
      <c r="G27" s="220"/>
      <c r="H27" s="220"/>
      <c r="I27" s="220"/>
      <c r="J27" s="220"/>
      <c r="K27" s="220"/>
      <c r="L27" s="220"/>
      <c r="M27" s="220"/>
      <c r="N27" s="221"/>
      <c r="O27" s="224" t="s">
        <v>12</v>
      </c>
      <c r="P27" s="225"/>
      <c r="Q27" s="225"/>
      <c r="R27" s="225"/>
      <c r="S27" s="226" t="str">
        <f>IF(VLOOKUP($AY$2,Data,34,FALSE)=0,"-",VLOOKUP($AY$2,Data,34,FALSE))</f>
        <v>-</v>
      </c>
      <c r="T27" s="226"/>
      <c r="U27" s="226"/>
      <c r="V27" s="226"/>
      <c r="W27" s="226"/>
      <c r="X27" s="226"/>
      <c r="Y27" s="226"/>
      <c r="Z27" s="226"/>
      <c r="AA27" s="226"/>
      <c r="AB27" s="222" t="s">
        <v>51</v>
      </c>
      <c r="AC27" s="222"/>
      <c r="AD27" s="222"/>
      <c r="AE27" s="223"/>
      <c r="AF27" s="224" t="s">
        <v>13</v>
      </c>
      <c r="AG27" s="225"/>
      <c r="AH27" s="225"/>
      <c r="AI27" s="225"/>
      <c r="AJ27" s="226" t="str">
        <f>IF(VLOOKUP($AY$2,Data,33,FALSE)=0,"-",VLOOKUP($AY$2,Data,33,FALSE))</f>
        <v>-</v>
      </c>
      <c r="AK27" s="226"/>
      <c r="AL27" s="226"/>
      <c r="AM27" s="226"/>
      <c r="AN27" s="226"/>
      <c r="AO27" s="226"/>
      <c r="AP27" s="226"/>
      <c r="AQ27" s="226"/>
      <c r="AR27" s="226"/>
      <c r="AS27" s="222" t="s">
        <v>52</v>
      </c>
      <c r="AT27" s="222"/>
      <c r="AU27" s="222"/>
      <c r="AV27" s="223"/>
    </row>
    <row r="28" spans="2:48" ht="24.75" customHeight="1">
      <c r="B28" s="219" t="s">
        <v>14</v>
      </c>
      <c r="C28" s="220"/>
      <c r="D28" s="220"/>
      <c r="E28" s="220"/>
      <c r="F28" s="220"/>
      <c r="G28" s="220"/>
      <c r="H28" s="220"/>
      <c r="I28" s="220"/>
      <c r="J28" s="220"/>
      <c r="K28" s="220"/>
      <c r="L28" s="220"/>
      <c r="M28" s="220"/>
      <c r="N28" s="221"/>
      <c r="O28" s="224" t="s">
        <v>12</v>
      </c>
      <c r="P28" s="225"/>
      <c r="Q28" s="225"/>
      <c r="R28" s="225"/>
      <c r="S28" s="226" t="str">
        <f>IF(VLOOKUP($AY$2,Data,38,FALSE)=0,"-",VLOOKUP($AY$2,Data,38,FALSE))</f>
        <v>-</v>
      </c>
      <c r="T28" s="226"/>
      <c r="U28" s="226"/>
      <c r="V28" s="226"/>
      <c r="W28" s="226"/>
      <c r="X28" s="226"/>
      <c r="Y28" s="226"/>
      <c r="Z28" s="226"/>
      <c r="AA28" s="226"/>
      <c r="AB28" s="222" t="s">
        <v>55</v>
      </c>
      <c r="AC28" s="222"/>
      <c r="AD28" s="222"/>
      <c r="AE28" s="223"/>
      <c r="AF28" s="224" t="s">
        <v>13</v>
      </c>
      <c r="AG28" s="225"/>
      <c r="AH28" s="225"/>
      <c r="AI28" s="225"/>
      <c r="AJ28" s="226" t="str">
        <f>IF(VLOOKUP($AY$2,Data,35,FALSE)=0,"-",VLOOKUP($AY$2,Data,35,FALSE))</f>
        <v>-</v>
      </c>
      <c r="AK28" s="226"/>
      <c r="AL28" s="226"/>
      <c r="AM28" s="226"/>
      <c r="AN28" s="226"/>
      <c r="AO28" s="226"/>
      <c r="AP28" s="226"/>
      <c r="AQ28" s="226"/>
      <c r="AR28" s="226"/>
      <c r="AS28" s="222" t="s">
        <v>56</v>
      </c>
      <c r="AT28" s="222"/>
      <c r="AU28" s="222"/>
      <c r="AV28" s="223"/>
    </row>
    <row r="29" spans="2:48" ht="24.75" customHeight="1">
      <c r="B29" s="219" t="s">
        <v>15</v>
      </c>
      <c r="C29" s="220"/>
      <c r="D29" s="220"/>
      <c r="E29" s="220"/>
      <c r="F29" s="220"/>
      <c r="G29" s="220"/>
      <c r="H29" s="220"/>
      <c r="I29" s="220"/>
      <c r="J29" s="220"/>
      <c r="K29" s="220"/>
      <c r="L29" s="220"/>
      <c r="M29" s="220"/>
      <c r="N29" s="221"/>
      <c r="O29" s="224" t="s">
        <v>12</v>
      </c>
      <c r="P29" s="225"/>
      <c r="Q29" s="225"/>
      <c r="R29" s="225"/>
      <c r="S29" s="226" t="str">
        <f>IF(VLOOKUP($AY$2,Data,39,FALSE)=0,"-",VLOOKUP($AY$2,Data,39,FALSE))</f>
        <v>-</v>
      </c>
      <c r="T29" s="226"/>
      <c r="U29" s="226"/>
      <c r="V29" s="226"/>
      <c r="W29" s="226"/>
      <c r="X29" s="226"/>
      <c r="Y29" s="226"/>
      <c r="Z29" s="226"/>
      <c r="AA29" s="226"/>
      <c r="AB29" s="222" t="s">
        <v>51</v>
      </c>
      <c r="AC29" s="222"/>
      <c r="AD29" s="222"/>
      <c r="AE29" s="223"/>
      <c r="AF29" s="224" t="s">
        <v>13</v>
      </c>
      <c r="AG29" s="225"/>
      <c r="AH29" s="225"/>
      <c r="AI29" s="225"/>
      <c r="AJ29" s="226" t="str">
        <f>IF(VLOOKUP($AY$2,Data,36,FALSE)=0,"-",VLOOKUP($AY$2,Data,36,FALSE))</f>
        <v>-</v>
      </c>
      <c r="AK29" s="226"/>
      <c r="AL29" s="226"/>
      <c r="AM29" s="226"/>
      <c r="AN29" s="226"/>
      <c r="AO29" s="226"/>
      <c r="AP29" s="226"/>
      <c r="AQ29" s="226"/>
      <c r="AR29" s="226"/>
      <c r="AS29" s="222" t="s">
        <v>52</v>
      </c>
      <c r="AT29" s="222"/>
      <c r="AU29" s="222"/>
      <c r="AV29" s="223"/>
    </row>
    <row r="30" spans="2:48" ht="24.75" customHeight="1">
      <c r="B30" s="202" t="s">
        <v>18</v>
      </c>
      <c r="C30" s="203"/>
      <c r="D30" s="203"/>
      <c r="E30" s="203"/>
      <c r="F30" s="203"/>
      <c r="G30" s="203"/>
      <c r="H30" s="203"/>
      <c r="I30" s="203"/>
      <c r="J30" s="203"/>
      <c r="K30" s="203"/>
      <c r="L30" s="203"/>
      <c r="M30" s="203"/>
      <c r="N30" s="204"/>
      <c r="O30" s="205" t="s">
        <v>12</v>
      </c>
      <c r="P30" s="206"/>
      <c r="Q30" s="206"/>
      <c r="R30" s="206"/>
      <c r="S30" s="257" t="str">
        <f>IF(VLOOKUP($AY$2,Data,40,FALSE)=0,"-",VLOOKUP($AY$2,Data,40,FALSE))</f>
        <v>-</v>
      </c>
      <c r="T30" s="257"/>
      <c r="U30" s="257"/>
      <c r="V30" s="257"/>
      <c r="W30" s="257"/>
      <c r="X30" s="257"/>
      <c r="Y30" s="257"/>
      <c r="Z30" s="257"/>
      <c r="AA30" s="257"/>
      <c r="AB30" s="208" t="s">
        <v>51</v>
      </c>
      <c r="AC30" s="208"/>
      <c r="AD30" s="208"/>
      <c r="AE30" s="209"/>
      <c r="AF30" s="205" t="s">
        <v>13</v>
      </c>
      <c r="AG30" s="206"/>
      <c r="AH30" s="206"/>
      <c r="AI30" s="206"/>
      <c r="AJ30" s="257" t="str">
        <f>IF(VLOOKUP($AY$2,Data,37,FALSE)=0,"-",VLOOKUP($AY$2,Data,37,FALSE))</f>
        <v>-</v>
      </c>
      <c r="AK30" s="257"/>
      <c r="AL30" s="257"/>
      <c r="AM30" s="257"/>
      <c r="AN30" s="257"/>
      <c r="AO30" s="257"/>
      <c r="AP30" s="257"/>
      <c r="AQ30" s="257"/>
      <c r="AR30" s="257"/>
      <c r="AS30" s="208" t="s">
        <v>52</v>
      </c>
      <c r="AT30" s="208"/>
      <c r="AU30" s="208"/>
      <c r="AV30" s="209"/>
    </row>
    <row r="31" spans="2:48" ht="33.75" customHeight="1">
      <c r="B31" s="202" t="s">
        <v>16</v>
      </c>
      <c r="C31" s="203"/>
      <c r="D31" s="203"/>
      <c r="E31" s="203"/>
      <c r="F31" s="203"/>
      <c r="G31" s="203"/>
      <c r="H31" s="203"/>
      <c r="I31" s="203"/>
      <c r="J31" s="203"/>
      <c r="K31" s="203"/>
      <c r="L31" s="203"/>
      <c r="M31" s="203"/>
      <c r="N31" s="204"/>
      <c r="O31" s="318" t="str">
        <f>IF(VLOOKUP($AY$2,Data,41,FALSE)=0,"-",VLOOKUP($AY$2,Data,41,FALSE))</f>
        <v>-</v>
      </c>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20"/>
    </row>
    <row r="32" spans="2:48" ht="21.75" customHeight="1">
      <c r="B32" s="219" t="s">
        <v>8</v>
      </c>
      <c r="C32" s="220"/>
      <c r="D32" s="220"/>
      <c r="E32" s="220"/>
      <c r="F32" s="220"/>
      <c r="G32" s="220"/>
      <c r="H32" s="220"/>
      <c r="I32" s="220"/>
      <c r="J32" s="220"/>
      <c r="K32" s="220"/>
      <c r="L32" s="220"/>
      <c r="M32" s="220"/>
      <c r="N32" s="221"/>
      <c r="O32" s="318" t="str">
        <f>IF(VLOOKUP($AY$2,Data,42,FALSE)=0,"-",VLOOKUP($AY$2,Data,42,FALSE))</f>
        <v>-</v>
      </c>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20"/>
    </row>
    <row r="33" spans="2:48" ht="18.600000000000001" customHeight="1">
      <c r="B33" s="173" t="s">
        <v>2</v>
      </c>
      <c r="C33" s="211"/>
      <c r="D33" s="211"/>
      <c r="E33" s="211"/>
      <c r="F33" s="211"/>
      <c r="G33" s="211"/>
      <c r="H33" s="211"/>
      <c r="I33" s="211"/>
      <c r="J33" s="211"/>
      <c r="K33" s="211"/>
      <c r="L33" s="211"/>
      <c r="M33" s="211"/>
      <c r="N33" s="212"/>
      <c r="O33" s="179" t="s">
        <v>46</v>
      </c>
      <c r="P33" s="180"/>
      <c r="Q33" s="180"/>
      <c r="R33" s="180"/>
      <c r="S33" s="180"/>
      <c r="T33" s="180"/>
      <c r="U33" s="180"/>
      <c r="V33" s="181"/>
      <c r="W33" s="327">
        <f>VLOOKUP($AY$2,Data,43,FALSE)</f>
        <v>0</v>
      </c>
      <c r="X33" s="328"/>
      <c r="Y33" s="328"/>
      <c r="Z33" s="328"/>
      <c r="AA33" s="328"/>
      <c r="AB33" s="328"/>
      <c r="AC33" s="328"/>
      <c r="AD33" s="328"/>
      <c r="AE33" s="329"/>
      <c r="AF33" s="182" t="s">
        <v>47</v>
      </c>
      <c r="AG33" s="180"/>
      <c r="AH33" s="180"/>
      <c r="AI33" s="180"/>
      <c r="AJ33" s="180"/>
      <c r="AK33" s="180"/>
      <c r="AL33" s="180"/>
      <c r="AM33" s="181"/>
      <c r="AN33" s="327">
        <f>VLOOKUP($AY$2,Data,44,FALSE)</f>
        <v>0</v>
      </c>
      <c r="AO33" s="328"/>
      <c r="AP33" s="328"/>
      <c r="AQ33" s="328"/>
      <c r="AR33" s="328"/>
      <c r="AS33" s="328"/>
      <c r="AT33" s="328"/>
      <c r="AU33" s="328"/>
      <c r="AV33" s="330"/>
    </row>
    <row r="34" spans="2:48" ht="18.600000000000001" customHeight="1">
      <c r="B34" s="213"/>
      <c r="C34" s="214"/>
      <c r="D34" s="214"/>
      <c r="E34" s="214"/>
      <c r="F34" s="214"/>
      <c r="G34" s="214"/>
      <c r="H34" s="214"/>
      <c r="I34" s="214"/>
      <c r="J34" s="214"/>
      <c r="K34" s="214"/>
      <c r="L34" s="214"/>
      <c r="M34" s="214"/>
      <c r="N34" s="215"/>
      <c r="O34" s="183" t="s">
        <v>0</v>
      </c>
      <c r="P34" s="184"/>
      <c r="Q34" s="184"/>
      <c r="R34" s="184"/>
      <c r="S34" s="184"/>
      <c r="T34" s="184"/>
      <c r="U34" s="184"/>
      <c r="V34" s="185"/>
      <c r="W34" s="321">
        <f>VLOOKUP($AY$2,Data,45,FALSE)</f>
        <v>0</v>
      </c>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3"/>
    </row>
    <row r="35" spans="2:48" ht="18.600000000000001" customHeight="1">
      <c r="B35" s="173" t="s">
        <v>3</v>
      </c>
      <c r="C35" s="174"/>
      <c r="D35" s="174"/>
      <c r="E35" s="174"/>
      <c r="F35" s="174"/>
      <c r="G35" s="174"/>
      <c r="H35" s="174"/>
      <c r="I35" s="174"/>
      <c r="J35" s="174"/>
      <c r="K35" s="174"/>
      <c r="L35" s="174"/>
      <c r="M35" s="174"/>
      <c r="N35" s="175"/>
      <c r="O35" s="179" t="s">
        <v>46</v>
      </c>
      <c r="P35" s="180"/>
      <c r="Q35" s="180"/>
      <c r="R35" s="180"/>
      <c r="S35" s="180"/>
      <c r="T35" s="180"/>
      <c r="U35" s="180"/>
      <c r="V35" s="181"/>
      <c r="W35" s="327" t="str">
        <f>VLOOKUP($AY$2,Data,46,FALSE)</f>
        <v>-</v>
      </c>
      <c r="X35" s="328"/>
      <c r="Y35" s="328"/>
      <c r="Z35" s="328"/>
      <c r="AA35" s="328"/>
      <c r="AB35" s="328"/>
      <c r="AC35" s="328"/>
      <c r="AD35" s="328"/>
      <c r="AE35" s="329"/>
      <c r="AF35" s="182" t="s">
        <v>47</v>
      </c>
      <c r="AG35" s="180"/>
      <c r="AH35" s="180"/>
      <c r="AI35" s="180"/>
      <c r="AJ35" s="180"/>
      <c r="AK35" s="180"/>
      <c r="AL35" s="180"/>
      <c r="AM35" s="181"/>
      <c r="AN35" s="327" t="str">
        <f>VLOOKUP($AY$2,Data,47,FALSE)</f>
        <v>（選択して下さい）</v>
      </c>
      <c r="AO35" s="328"/>
      <c r="AP35" s="328"/>
      <c r="AQ35" s="328"/>
      <c r="AR35" s="328"/>
      <c r="AS35" s="328"/>
      <c r="AT35" s="328"/>
      <c r="AU35" s="328"/>
      <c r="AV35" s="330"/>
    </row>
    <row r="36" spans="2:48" ht="18.600000000000001" customHeight="1">
      <c r="B36" s="176"/>
      <c r="C36" s="177"/>
      <c r="D36" s="177"/>
      <c r="E36" s="177"/>
      <c r="F36" s="177"/>
      <c r="G36" s="177"/>
      <c r="H36" s="177"/>
      <c r="I36" s="177"/>
      <c r="J36" s="177"/>
      <c r="K36" s="177"/>
      <c r="L36" s="177"/>
      <c r="M36" s="177"/>
      <c r="N36" s="178"/>
      <c r="O36" s="183" t="s">
        <v>0</v>
      </c>
      <c r="P36" s="184"/>
      <c r="Q36" s="184"/>
      <c r="R36" s="184"/>
      <c r="S36" s="184"/>
      <c r="T36" s="184"/>
      <c r="U36" s="184"/>
      <c r="V36" s="185"/>
      <c r="W36" s="321">
        <f>VLOOKUP($AY$2,Data,48,FALSE)</f>
        <v>0</v>
      </c>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3"/>
    </row>
    <row r="37" spans="2:48" ht="18.600000000000001" customHeight="1">
      <c r="B37" s="189" t="s">
        <v>1</v>
      </c>
      <c r="C37" s="174"/>
      <c r="D37" s="174"/>
      <c r="E37" s="174"/>
      <c r="F37" s="174"/>
      <c r="G37" s="174"/>
      <c r="H37" s="174"/>
      <c r="I37" s="174"/>
      <c r="J37" s="174"/>
      <c r="K37" s="174"/>
      <c r="L37" s="174"/>
      <c r="M37" s="174"/>
      <c r="N37" s="175"/>
      <c r="O37" s="324">
        <f>VLOOKUP($AY$2,Data,49,FALSE)</f>
        <v>0</v>
      </c>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6"/>
    </row>
    <row r="38" spans="2:48" ht="18.600000000000001" customHeight="1">
      <c r="B38" s="190"/>
      <c r="C38" s="191"/>
      <c r="D38" s="191"/>
      <c r="E38" s="191"/>
      <c r="F38" s="191"/>
      <c r="G38" s="191"/>
      <c r="H38" s="191"/>
      <c r="I38" s="191"/>
      <c r="J38" s="191"/>
      <c r="K38" s="191"/>
      <c r="L38" s="191"/>
      <c r="M38" s="191"/>
      <c r="N38" s="192"/>
      <c r="O38" s="196"/>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8"/>
    </row>
    <row r="39" spans="2:48" ht="18.600000000000001" customHeight="1">
      <c r="B39" s="190"/>
      <c r="C39" s="191"/>
      <c r="D39" s="191"/>
      <c r="E39" s="191"/>
      <c r="F39" s="191"/>
      <c r="G39" s="191"/>
      <c r="H39" s="191"/>
      <c r="I39" s="191"/>
      <c r="J39" s="191"/>
      <c r="K39" s="191"/>
      <c r="L39" s="191"/>
      <c r="M39" s="191"/>
      <c r="N39" s="192"/>
      <c r="O39" s="199"/>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1"/>
    </row>
    <row r="40" spans="2:48" ht="18.600000000000001" customHeight="1">
      <c r="B40" s="190"/>
      <c r="C40" s="191"/>
      <c r="D40" s="191"/>
      <c r="E40" s="191"/>
      <c r="F40" s="191"/>
      <c r="G40" s="191"/>
      <c r="H40" s="191"/>
      <c r="I40" s="191"/>
      <c r="J40" s="191"/>
      <c r="K40" s="191"/>
      <c r="L40" s="191"/>
      <c r="M40" s="191"/>
      <c r="N40" s="192"/>
      <c r="O40" s="199"/>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1"/>
    </row>
    <row r="41" spans="2:48" ht="18.600000000000001" customHeight="1">
      <c r="B41" s="190"/>
      <c r="C41" s="191"/>
      <c r="D41" s="191"/>
      <c r="E41" s="191"/>
      <c r="F41" s="191"/>
      <c r="G41" s="191"/>
      <c r="H41" s="191"/>
      <c r="I41" s="191"/>
      <c r="J41" s="191"/>
      <c r="K41" s="191"/>
      <c r="L41" s="191"/>
      <c r="M41" s="191"/>
      <c r="N41" s="192"/>
      <c r="O41" s="168"/>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70"/>
    </row>
    <row r="42" spans="2:48" ht="18.600000000000001" customHeight="1">
      <c r="B42" s="171" t="s">
        <v>20</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row>
    <row r="43" spans="2:48" ht="18.600000000000001" customHeight="1">
      <c r="B43" s="172" t="s">
        <v>71</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row>
  </sheetData>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B25:AE25"/>
    <mergeCell ref="AS21:AV21"/>
    <mergeCell ref="AJ21:AR21"/>
    <mergeCell ref="AJ24:AR24"/>
    <mergeCell ref="AF21:AI21"/>
    <mergeCell ref="AJ25:AR25"/>
    <mergeCell ref="AS26:AV26"/>
    <mergeCell ref="AS25:AV25"/>
    <mergeCell ref="AS24:AV24"/>
    <mergeCell ref="AF24:AI24"/>
    <mergeCell ref="AF25:AI25"/>
    <mergeCell ref="B32:N32"/>
    <mergeCell ref="O32:AV32"/>
    <mergeCell ref="AB30:AE30"/>
    <mergeCell ref="AJ29:AR29"/>
    <mergeCell ref="AF30:AI30"/>
    <mergeCell ref="AJ30:AR30"/>
    <mergeCell ref="AF27:AI27"/>
    <mergeCell ref="S28:AA28"/>
    <mergeCell ref="AJ28:AR28"/>
    <mergeCell ref="AF28:AI28"/>
    <mergeCell ref="B43:AV43"/>
    <mergeCell ref="W34:AV34"/>
    <mergeCell ref="B33:N34"/>
    <mergeCell ref="B42:AV42"/>
    <mergeCell ref="B35:N36"/>
    <mergeCell ref="W36:AV36"/>
    <mergeCell ref="O37:AV37"/>
    <mergeCell ref="O38:AV38"/>
    <mergeCell ref="O34:V34"/>
    <mergeCell ref="O35:V35"/>
    <mergeCell ref="AF35:AM35"/>
    <mergeCell ref="O39:AV39"/>
    <mergeCell ref="O36:V36"/>
    <mergeCell ref="O33:V33"/>
    <mergeCell ref="W33:AE33"/>
    <mergeCell ref="AN33:AV33"/>
    <mergeCell ref="W35:AE35"/>
    <mergeCell ref="AN35:AV35"/>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AF26:AI26"/>
    <mergeCell ref="O24:R24"/>
    <mergeCell ref="O25:R25"/>
    <mergeCell ref="O27:R27"/>
    <mergeCell ref="AJ27:AR27"/>
    <mergeCell ref="O28:R28"/>
    <mergeCell ref="AB27:AE27"/>
    <mergeCell ref="AB28:AE28"/>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13:AV14"/>
    <mergeCell ref="AB15:AE15"/>
    <mergeCell ref="H15:N15"/>
    <mergeCell ref="AS15:AV15"/>
    <mergeCell ref="S15:AA15"/>
    <mergeCell ref="O15:R15"/>
    <mergeCell ref="AJ15:AR15"/>
    <mergeCell ref="AS16:AV16"/>
    <mergeCell ref="O6:AV6"/>
    <mergeCell ref="AF23:AI23"/>
    <mergeCell ref="AB22:AE22"/>
    <mergeCell ref="AJ18:AR18"/>
    <mergeCell ref="AF19:AI19"/>
    <mergeCell ref="AS18:AV18"/>
    <mergeCell ref="AJ20:AR20"/>
    <mergeCell ref="AJ19:AR19"/>
    <mergeCell ref="AS19:AV19"/>
    <mergeCell ref="AS20:AV20"/>
    <mergeCell ref="AF20:AI20"/>
    <mergeCell ref="B21:G23"/>
    <mergeCell ref="O23:R23"/>
    <mergeCell ref="S23:AA23"/>
    <mergeCell ref="O26:R26"/>
    <mergeCell ref="S26:AA26"/>
    <mergeCell ref="H23:N23"/>
    <mergeCell ref="H26:N26"/>
    <mergeCell ref="S24:AA24"/>
    <mergeCell ref="H22:N22"/>
    <mergeCell ref="H24:N24"/>
    <mergeCell ref="O22:R22"/>
    <mergeCell ref="S22:AA22"/>
    <mergeCell ref="O21:R21"/>
    <mergeCell ref="S25:AA25"/>
    <mergeCell ref="AK17:AQ17"/>
    <mergeCell ref="AF33:AM33"/>
    <mergeCell ref="S30:AA30"/>
    <mergeCell ref="AJ26:AR26"/>
    <mergeCell ref="AJ23:AR23"/>
    <mergeCell ref="AF29:AI29"/>
    <mergeCell ref="AS28:AV28"/>
    <mergeCell ref="O18:R18"/>
    <mergeCell ref="AB16:AE16"/>
    <mergeCell ref="O29:R29"/>
    <mergeCell ref="O30:R30"/>
    <mergeCell ref="AB20:AE20"/>
    <mergeCell ref="AB21:AE21"/>
    <mergeCell ref="S27:AA27"/>
    <mergeCell ref="AB24:AE24"/>
    <mergeCell ref="S29:AA29"/>
    <mergeCell ref="AB26:AE26"/>
    <mergeCell ref="O20:R20"/>
    <mergeCell ref="AS22:AV22"/>
    <mergeCell ref="AS27:AV27"/>
    <mergeCell ref="AJ22:AR22"/>
    <mergeCell ref="AB23:AE23"/>
    <mergeCell ref="AS23:AV23"/>
    <mergeCell ref="AF22:AI22"/>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282" t="s">
        <v>40</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X2" s="13" t="s">
        <v>65</v>
      </c>
      <c r="AY2" s="14">
        <v>21</v>
      </c>
    </row>
    <row r="3" spans="2:51" ht="9.75" customHeight="1">
      <c r="AS3" s="3"/>
      <c r="AT3" s="3"/>
      <c r="AU3" s="3"/>
      <c r="AV3" s="2"/>
    </row>
    <row r="4" spans="2:51" ht="15.75" customHeight="1">
      <c r="B4" s="284" t="s">
        <v>137</v>
      </c>
      <c r="C4" s="285"/>
      <c r="D4" s="285"/>
      <c r="E4" s="285"/>
      <c r="F4" s="285"/>
      <c r="G4" s="285"/>
      <c r="H4" s="285"/>
      <c r="I4" s="285"/>
      <c r="J4" s="285"/>
      <c r="K4" s="285"/>
      <c r="L4" s="285"/>
      <c r="M4" s="285"/>
      <c r="N4" s="286"/>
      <c r="O4" s="284">
        <f>VLOOKUP($AY$2,Data,3,FALSE)</f>
        <v>0</v>
      </c>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6"/>
    </row>
    <row r="5" spans="2:51" ht="15.75" customHeight="1">
      <c r="B5" s="287"/>
      <c r="C5" s="288"/>
      <c r="D5" s="288"/>
      <c r="E5" s="288"/>
      <c r="F5" s="288"/>
      <c r="G5" s="288"/>
      <c r="H5" s="288"/>
      <c r="I5" s="288"/>
      <c r="J5" s="288"/>
      <c r="K5" s="288"/>
      <c r="L5" s="288"/>
      <c r="M5" s="288"/>
      <c r="N5" s="289"/>
      <c r="O5" s="287"/>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9"/>
    </row>
    <row r="6" spans="2:51" ht="23.25" customHeight="1">
      <c r="B6" s="296" t="s">
        <v>29</v>
      </c>
      <c r="C6" s="297"/>
      <c r="D6" s="297"/>
      <c r="E6" s="297"/>
      <c r="F6" s="297"/>
      <c r="G6" s="297"/>
      <c r="H6" s="297"/>
      <c r="I6" s="297"/>
      <c r="J6" s="297"/>
      <c r="K6" s="297"/>
      <c r="L6" s="297"/>
      <c r="M6" s="297"/>
      <c r="N6" s="298"/>
      <c r="O6" s="315">
        <f>VLOOKUP($AY$2,Data,4,FALSE)</f>
        <v>0</v>
      </c>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7"/>
    </row>
    <row r="7" spans="2:51" ht="18.600000000000001" customHeight="1">
      <c r="B7" s="173" t="s">
        <v>41</v>
      </c>
      <c r="C7" s="174"/>
      <c r="D7" s="174"/>
      <c r="E7" s="174"/>
      <c r="F7" s="174"/>
      <c r="G7" s="174"/>
      <c r="H7" s="174"/>
      <c r="I7" s="174"/>
      <c r="J7" s="174"/>
      <c r="K7" s="174"/>
      <c r="L7" s="174"/>
      <c r="M7" s="174"/>
      <c r="N7" s="175"/>
      <c r="O7" s="284" t="str">
        <f>VLOOKUP($AY$2,Data,5,FALSE)&amp;VLOOKUP($AY$2,Data,6,FALSE)</f>
        <v/>
      </c>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6"/>
    </row>
    <row r="8" spans="2:51" ht="18.600000000000001" customHeight="1">
      <c r="B8" s="176"/>
      <c r="C8" s="177"/>
      <c r="D8" s="177"/>
      <c r="E8" s="177"/>
      <c r="F8" s="177"/>
      <c r="G8" s="177"/>
      <c r="H8" s="177"/>
      <c r="I8" s="177"/>
      <c r="J8" s="177"/>
      <c r="K8" s="177"/>
      <c r="L8" s="177"/>
      <c r="M8" s="177"/>
      <c r="N8" s="178"/>
      <c r="O8" s="287"/>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9"/>
    </row>
    <row r="9" spans="2:51" ht="17.25" customHeight="1">
      <c r="B9" s="173" t="s">
        <v>30</v>
      </c>
      <c r="C9" s="174"/>
      <c r="D9" s="174"/>
      <c r="E9" s="174"/>
      <c r="F9" s="174"/>
      <c r="G9" s="174"/>
      <c r="H9" s="174"/>
      <c r="I9" s="174"/>
      <c r="J9" s="174"/>
      <c r="K9" s="174"/>
      <c r="L9" s="174"/>
      <c r="M9" s="174"/>
      <c r="N9" s="175"/>
      <c r="O9" s="284">
        <f>VLOOKUP($AY$2,Data,7,FALSE)</f>
        <v>0</v>
      </c>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6"/>
    </row>
    <row r="10" spans="2:51" ht="17.25" customHeight="1">
      <c r="B10" s="176"/>
      <c r="C10" s="177"/>
      <c r="D10" s="177"/>
      <c r="E10" s="177"/>
      <c r="F10" s="177"/>
      <c r="G10" s="177"/>
      <c r="H10" s="177"/>
      <c r="I10" s="177"/>
      <c r="J10" s="177"/>
      <c r="K10" s="177"/>
      <c r="L10" s="177"/>
      <c r="M10" s="177"/>
      <c r="N10" s="178"/>
      <c r="O10" s="287"/>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9"/>
    </row>
    <row r="11" spans="2:51" ht="15.75" customHeight="1">
      <c r="B11" s="189" t="s">
        <v>138</v>
      </c>
      <c r="C11" s="174"/>
      <c r="D11" s="174"/>
      <c r="E11" s="174"/>
      <c r="F11" s="174"/>
      <c r="G11" s="174"/>
      <c r="H11" s="174"/>
      <c r="I11" s="174"/>
      <c r="J11" s="174"/>
      <c r="K11" s="174"/>
      <c r="L11" s="174"/>
      <c r="M11" s="174"/>
      <c r="N11" s="175"/>
      <c r="O11" s="331">
        <f>VLOOKUP($AY$2,Data,8,FALSE)</f>
        <v>0</v>
      </c>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3"/>
    </row>
    <row r="12" spans="2:51" ht="15.75" customHeight="1">
      <c r="B12" s="176"/>
      <c r="C12" s="177"/>
      <c r="D12" s="177"/>
      <c r="E12" s="177"/>
      <c r="F12" s="177"/>
      <c r="G12" s="177"/>
      <c r="H12" s="177"/>
      <c r="I12" s="177"/>
      <c r="J12" s="177"/>
      <c r="K12" s="177"/>
      <c r="L12" s="177"/>
      <c r="M12" s="177"/>
      <c r="N12" s="178"/>
      <c r="O12" s="334"/>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6"/>
    </row>
    <row r="13" spans="2:51" ht="18.600000000000001" customHeight="1">
      <c r="B13" s="308" t="s">
        <v>141</v>
      </c>
      <c r="C13" s="309"/>
      <c r="D13" s="309"/>
      <c r="E13" s="309"/>
      <c r="F13" s="309"/>
      <c r="G13" s="309"/>
      <c r="H13" s="309"/>
      <c r="I13" s="309"/>
      <c r="J13" s="309"/>
      <c r="K13" s="309"/>
      <c r="L13" s="309"/>
      <c r="M13" s="309"/>
      <c r="N13" s="310"/>
      <c r="O13" s="268">
        <f>VLOOKUP($AY$2,Data,2,FALSE)</f>
        <v>0</v>
      </c>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70"/>
    </row>
    <row r="14" spans="2:51" ht="18.600000000000001" customHeight="1">
      <c r="B14" s="311"/>
      <c r="C14" s="312"/>
      <c r="D14" s="312"/>
      <c r="E14" s="312"/>
      <c r="F14" s="312"/>
      <c r="G14" s="312"/>
      <c r="H14" s="312"/>
      <c r="I14" s="312"/>
      <c r="J14" s="312"/>
      <c r="K14" s="312"/>
      <c r="L14" s="312"/>
      <c r="M14" s="312"/>
      <c r="N14" s="313"/>
      <c r="O14" s="271"/>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3"/>
    </row>
    <row r="15" spans="2:51" ht="24.75" customHeight="1">
      <c r="B15" s="173" t="s">
        <v>9</v>
      </c>
      <c r="C15" s="174"/>
      <c r="D15" s="174"/>
      <c r="E15" s="174"/>
      <c r="F15" s="174"/>
      <c r="G15" s="304"/>
      <c r="H15" s="253" t="s">
        <v>4</v>
      </c>
      <c r="I15" s="254"/>
      <c r="J15" s="254"/>
      <c r="K15" s="254"/>
      <c r="L15" s="254"/>
      <c r="M15" s="254"/>
      <c r="N15" s="255"/>
      <c r="O15" s="205" t="s">
        <v>12</v>
      </c>
      <c r="P15" s="206"/>
      <c r="Q15" s="206"/>
      <c r="R15" s="206"/>
      <c r="S15" s="274" t="str">
        <f>IF(VLOOKUP($AY$2,Data,10,FALSE)=0,"-",VLOOKUP($AY$2,Data,10,FALSE))</f>
        <v>-</v>
      </c>
      <c r="T15" s="274"/>
      <c r="U15" s="274"/>
      <c r="V15" s="274"/>
      <c r="W15" s="274"/>
      <c r="X15" s="274"/>
      <c r="Y15" s="274"/>
      <c r="Z15" s="274"/>
      <c r="AA15" s="274"/>
      <c r="AB15" s="274"/>
      <c r="AC15" s="274"/>
      <c r="AD15" s="274"/>
      <c r="AE15" s="275"/>
      <c r="AF15" s="205" t="s">
        <v>13</v>
      </c>
      <c r="AG15" s="206"/>
      <c r="AH15" s="206"/>
      <c r="AI15" s="206"/>
      <c r="AJ15" s="274" t="str">
        <f>IF(VLOOKUP($AY$2,Data,9,FALSE)=0,"-",VLOOKUP($AY$2,Data,9,FALSE))</f>
        <v>-</v>
      </c>
      <c r="AK15" s="274"/>
      <c r="AL15" s="274"/>
      <c r="AM15" s="274"/>
      <c r="AN15" s="274"/>
      <c r="AO15" s="274"/>
      <c r="AP15" s="274"/>
      <c r="AQ15" s="274"/>
      <c r="AR15" s="274"/>
      <c r="AS15" s="274"/>
      <c r="AT15" s="274"/>
      <c r="AU15" s="274"/>
      <c r="AV15" s="275"/>
    </row>
    <row r="16" spans="2:51" ht="24.75" customHeight="1">
      <c r="B16" s="190"/>
      <c r="C16" s="191"/>
      <c r="D16" s="191"/>
      <c r="E16" s="191"/>
      <c r="F16" s="191"/>
      <c r="G16" s="305"/>
      <c r="H16" s="227" t="s">
        <v>5</v>
      </c>
      <c r="I16" s="228"/>
      <c r="J16" s="228"/>
      <c r="K16" s="228"/>
      <c r="L16" s="228"/>
      <c r="M16" s="228"/>
      <c r="N16" s="229"/>
      <c r="O16" s="230" t="s">
        <v>12</v>
      </c>
      <c r="P16" s="231"/>
      <c r="Q16" s="231"/>
      <c r="R16" s="231"/>
      <c r="S16" s="232" t="str">
        <f>IF(VLOOKUP($AY$2,Data,16,FALSE)=0,"-",VLOOKUP($AY$2,Data,16,FALSE))</f>
        <v>-</v>
      </c>
      <c r="T16" s="232"/>
      <c r="U16" s="232"/>
      <c r="V16" s="232"/>
      <c r="W16" s="232"/>
      <c r="X16" s="232"/>
      <c r="Y16" s="232"/>
      <c r="Z16" s="232"/>
      <c r="AA16" s="232"/>
      <c r="AB16" s="233" t="s">
        <v>51</v>
      </c>
      <c r="AC16" s="233"/>
      <c r="AD16" s="233"/>
      <c r="AE16" s="234"/>
      <c r="AF16" s="230" t="s">
        <v>13</v>
      </c>
      <c r="AG16" s="231"/>
      <c r="AH16" s="231"/>
      <c r="AI16" s="231"/>
      <c r="AJ16" s="232" t="str">
        <f>IF(VLOOKUP($AY$2,Data,11,FALSE)=0,"-",VLOOKUP($AY$2,Data,11,FALSE))</f>
        <v>（選択して下さい）</v>
      </c>
      <c r="AK16" s="232"/>
      <c r="AL16" s="232"/>
      <c r="AM16" s="232"/>
      <c r="AN16" s="232"/>
      <c r="AO16" s="232"/>
      <c r="AP16" s="232"/>
      <c r="AQ16" s="232"/>
      <c r="AR16" s="232"/>
      <c r="AS16" s="233" t="s">
        <v>52</v>
      </c>
      <c r="AT16" s="233"/>
      <c r="AU16" s="233"/>
      <c r="AV16" s="234"/>
    </row>
    <row r="17" spans="2:48" ht="24.75" customHeight="1">
      <c r="B17" s="190"/>
      <c r="C17" s="191"/>
      <c r="D17" s="191"/>
      <c r="E17" s="191"/>
      <c r="F17" s="191"/>
      <c r="G17" s="305"/>
      <c r="H17" s="299" t="s">
        <v>19</v>
      </c>
      <c r="I17" s="300"/>
      <c r="J17" s="300"/>
      <c r="K17" s="300"/>
      <c r="L17" s="300"/>
      <c r="M17" s="300"/>
      <c r="N17" s="301"/>
      <c r="O17" s="262" t="s">
        <v>12</v>
      </c>
      <c r="P17" s="263"/>
      <c r="Q17" s="263"/>
      <c r="R17" s="263"/>
      <c r="S17" s="15" t="s">
        <v>67</v>
      </c>
      <c r="T17" s="314" t="str">
        <f>IF(VLOOKUP($AY$2,Data,17,FALSE)=0,"-",VLOOKUP($AY$2,Data,17,FALSE))</f>
        <v>-</v>
      </c>
      <c r="U17" s="314"/>
      <c r="V17" s="314"/>
      <c r="W17" s="314"/>
      <c r="X17" s="314"/>
      <c r="Y17" s="314"/>
      <c r="Z17" s="314"/>
      <c r="AA17" s="15" t="s">
        <v>68</v>
      </c>
      <c r="AB17" s="233" t="s">
        <v>51</v>
      </c>
      <c r="AC17" s="233"/>
      <c r="AD17" s="233"/>
      <c r="AE17" s="234"/>
      <c r="AF17" s="262" t="s">
        <v>13</v>
      </c>
      <c r="AG17" s="263"/>
      <c r="AH17" s="263"/>
      <c r="AI17" s="263"/>
      <c r="AJ17" s="15" t="s">
        <v>69</v>
      </c>
      <c r="AK17" s="314" t="str">
        <f>IF(VLOOKUP($AY$2,Data,12,FALSE)=0,"-",VLOOKUP($AY$2,Data,12,FALSE))</f>
        <v>-</v>
      </c>
      <c r="AL17" s="314"/>
      <c r="AM17" s="314"/>
      <c r="AN17" s="314"/>
      <c r="AO17" s="314"/>
      <c r="AP17" s="314"/>
      <c r="AQ17" s="314"/>
      <c r="AR17" s="15" t="s">
        <v>70</v>
      </c>
      <c r="AS17" s="233" t="s">
        <v>52</v>
      </c>
      <c r="AT17" s="233"/>
      <c r="AU17" s="233"/>
      <c r="AV17" s="234"/>
    </row>
    <row r="18" spans="2:48" ht="24.75" customHeight="1">
      <c r="B18" s="190"/>
      <c r="C18" s="191"/>
      <c r="D18" s="191"/>
      <c r="E18" s="191"/>
      <c r="F18" s="191"/>
      <c r="G18" s="305"/>
      <c r="H18" s="265" t="s">
        <v>6</v>
      </c>
      <c r="I18" s="266"/>
      <c r="J18" s="266"/>
      <c r="K18" s="266"/>
      <c r="L18" s="266"/>
      <c r="M18" s="266"/>
      <c r="N18" s="267"/>
      <c r="O18" s="262" t="s">
        <v>12</v>
      </c>
      <c r="P18" s="263"/>
      <c r="Q18" s="263"/>
      <c r="R18" s="263"/>
      <c r="S18" s="314" t="str">
        <f>IF(VLOOKUP($AY$2,Data,18,FALSE)=0,"-",VLOOKUP($AY$2,Data,18,FALSE))</f>
        <v>-</v>
      </c>
      <c r="T18" s="314"/>
      <c r="U18" s="314"/>
      <c r="V18" s="314"/>
      <c r="W18" s="314"/>
      <c r="X18" s="314"/>
      <c r="Y18" s="314"/>
      <c r="Z18" s="314"/>
      <c r="AA18" s="314"/>
      <c r="AB18" s="260"/>
      <c r="AC18" s="260"/>
      <c r="AD18" s="260"/>
      <c r="AE18" s="261"/>
      <c r="AF18" s="262" t="s">
        <v>13</v>
      </c>
      <c r="AG18" s="263"/>
      <c r="AH18" s="263"/>
      <c r="AI18" s="263"/>
      <c r="AJ18" s="314" t="str">
        <f>IF(VLOOKUP($AY$2,Data,13,FALSE)=0,"-",VLOOKUP($AY$2,Data,13,FALSE))</f>
        <v>（選択して下さい）</v>
      </c>
      <c r="AK18" s="314"/>
      <c r="AL18" s="314"/>
      <c r="AM18" s="314"/>
      <c r="AN18" s="314"/>
      <c r="AO18" s="314"/>
      <c r="AP18" s="314"/>
      <c r="AQ18" s="314"/>
      <c r="AR18" s="314"/>
      <c r="AS18" s="260"/>
      <c r="AT18" s="260"/>
      <c r="AU18" s="260"/>
      <c r="AV18" s="261"/>
    </row>
    <row r="19" spans="2:48" ht="24.75" customHeight="1">
      <c r="B19" s="190"/>
      <c r="C19" s="191"/>
      <c r="D19" s="191"/>
      <c r="E19" s="191"/>
      <c r="F19" s="191"/>
      <c r="G19" s="305"/>
      <c r="H19" s="265" t="s">
        <v>139</v>
      </c>
      <c r="I19" s="266"/>
      <c r="J19" s="266"/>
      <c r="K19" s="266"/>
      <c r="L19" s="266"/>
      <c r="M19" s="266"/>
      <c r="N19" s="267"/>
      <c r="O19" s="262" t="s">
        <v>12</v>
      </c>
      <c r="P19" s="263"/>
      <c r="Q19" s="263"/>
      <c r="R19" s="263"/>
      <c r="S19" s="314" t="str">
        <f>IF(VLOOKUP($AY$2,Data,19,FALSE)=0,"-",VLOOKUP($AY$2,Data,19,FALSE))</f>
        <v>-</v>
      </c>
      <c r="T19" s="314"/>
      <c r="U19" s="314"/>
      <c r="V19" s="314"/>
      <c r="W19" s="314"/>
      <c r="X19" s="314"/>
      <c r="Y19" s="314"/>
      <c r="Z19" s="314"/>
      <c r="AA19" s="314"/>
      <c r="AB19" s="250" t="s">
        <v>53</v>
      </c>
      <c r="AC19" s="250"/>
      <c r="AD19" s="250"/>
      <c r="AE19" s="251"/>
      <c r="AF19" s="262" t="s">
        <v>13</v>
      </c>
      <c r="AG19" s="263"/>
      <c r="AH19" s="263"/>
      <c r="AI19" s="263"/>
      <c r="AJ19" s="314" t="str">
        <f>IF(VLOOKUP($AY$2,Data,14,FALSE)=0,"-",VLOOKUP($AY$2,Data,14,FALSE))</f>
        <v>-</v>
      </c>
      <c r="AK19" s="314"/>
      <c r="AL19" s="314"/>
      <c r="AM19" s="314"/>
      <c r="AN19" s="314"/>
      <c r="AO19" s="314"/>
      <c r="AP19" s="314"/>
      <c r="AQ19" s="314"/>
      <c r="AR19" s="314"/>
      <c r="AS19" s="250" t="s">
        <v>54</v>
      </c>
      <c r="AT19" s="250"/>
      <c r="AU19" s="250"/>
      <c r="AV19" s="251"/>
    </row>
    <row r="20" spans="2:48" ht="24.75" customHeight="1">
      <c r="B20" s="176"/>
      <c r="C20" s="177"/>
      <c r="D20" s="177"/>
      <c r="E20" s="177"/>
      <c r="F20" s="177"/>
      <c r="G20" s="306"/>
      <c r="H20" s="239" t="s">
        <v>140</v>
      </c>
      <c r="I20" s="240"/>
      <c r="J20" s="240"/>
      <c r="K20" s="240"/>
      <c r="L20" s="240"/>
      <c r="M20" s="240"/>
      <c r="N20" s="241"/>
      <c r="O20" s="235" t="s">
        <v>12</v>
      </c>
      <c r="P20" s="236"/>
      <c r="Q20" s="236"/>
      <c r="R20" s="236"/>
      <c r="S20" s="247" t="str">
        <f>IF(VLOOKUP($AY$2,Data,20,FALSE)=0,"-",VLOOKUP($AY$2,Data,20,FALSE))</f>
        <v>-</v>
      </c>
      <c r="T20" s="247"/>
      <c r="U20" s="247"/>
      <c r="V20" s="247"/>
      <c r="W20" s="247"/>
      <c r="X20" s="247"/>
      <c r="Y20" s="247"/>
      <c r="Z20" s="247"/>
      <c r="AA20" s="247"/>
      <c r="AB20" s="248" t="s">
        <v>53</v>
      </c>
      <c r="AC20" s="248"/>
      <c r="AD20" s="248"/>
      <c r="AE20" s="249"/>
      <c r="AF20" s="235" t="s">
        <v>13</v>
      </c>
      <c r="AG20" s="236"/>
      <c r="AH20" s="236"/>
      <c r="AI20" s="236"/>
      <c r="AJ20" s="247" t="str">
        <f>IF(VLOOKUP($AY$2,Data,15,FALSE)=0,"-",VLOOKUP($AY$2,Data,15,FALSE))</f>
        <v>-</v>
      </c>
      <c r="AK20" s="247"/>
      <c r="AL20" s="247"/>
      <c r="AM20" s="247"/>
      <c r="AN20" s="247"/>
      <c r="AO20" s="247"/>
      <c r="AP20" s="247"/>
      <c r="AQ20" s="247"/>
      <c r="AR20" s="247"/>
      <c r="AS20" s="248" t="s">
        <v>54</v>
      </c>
      <c r="AT20" s="248"/>
      <c r="AU20" s="248"/>
      <c r="AV20" s="249"/>
    </row>
    <row r="21" spans="2:48" ht="24.75" customHeight="1">
      <c r="B21" s="173" t="s">
        <v>10</v>
      </c>
      <c r="C21" s="242"/>
      <c r="D21" s="242"/>
      <c r="E21" s="242"/>
      <c r="F21" s="242"/>
      <c r="G21" s="258"/>
      <c r="H21" s="253" t="s">
        <v>5</v>
      </c>
      <c r="I21" s="254"/>
      <c r="J21" s="254"/>
      <c r="K21" s="254"/>
      <c r="L21" s="254"/>
      <c r="M21" s="254"/>
      <c r="N21" s="255"/>
      <c r="O21" s="205" t="s">
        <v>12</v>
      </c>
      <c r="P21" s="206"/>
      <c r="Q21" s="206"/>
      <c r="R21" s="206"/>
      <c r="S21" s="257" t="str">
        <f>IF(VLOOKUP($AY$2,Data,24,FALSE)=0,"-",VLOOKUP($AY$2,Data,24,FALSE))</f>
        <v>-</v>
      </c>
      <c r="T21" s="257"/>
      <c r="U21" s="257"/>
      <c r="V21" s="257"/>
      <c r="W21" s="257"/>
      <c r="X21" s="257"/>
      <c r="Y21" s="257"/>
      <c r="Z21" s="257"/>
      <c r="AA21" s="257"/>
      <c r="AB21" s="237" t="s">
        <v>51</v>
      </c>
      <c r="AC21" s="237"/>
      <c r="AD21" s="237"/>
      <c r="AE21" s="238"/>
      <c r="AF21" s="205" t="s">
        <v>13</v>
      </c>
      <c r="AG21" s="206"/>
      <c r="AH21" s="206"/>
      <c r="AI21" s="206"/>
      <c r="AJ21" s="257" t="str">
        <f>IF(VLOOKUP($AY$2,Data,21,FALSE)=0,"-",VLOOKUP($AY$2,Data,21,FALSE))</f>
        <v>-</v>
      </c>
      <c r="AK21" s="257"/>
      <c r="AL21" s="257"/>
      <c r="AM21" s="257"/>
      <c r="AN21" s="257"/>
      <c r="AO21" s="257"/>
      <c r="AP21" s="257"/>
      <c r="AQ21" s="257"/>
      <c r="AR21" s="257"/>
      <c r="AS21" s="237" t="s">
        <v>52</v>
      </c>
      <c r="AT21" s="237"/>
      <c r="AU21" s="237"/>
      <c r="AV21" s="238"/>
    </row>
    <row r="22" spans="2:48" ht="24.75" customHeight="1">
      <c r="B22" s="243"/>
      <c r="C22" s="244"/>
      <c r="D22" s="244"/>
      <c r="E22" s="244"/>
      <c r="F22" s="244"/>
      <c r="G22" s="259"/>
      <c r="H22" s="227" t="s">
        <v>139</v>
      </c>
      <c r="I22" s="228"/>
      <c r="J22" s="228"/>
      <c r="K22" s="228"/>
      <c r="L22" s="228"/>
      <c r="M22" s="228"/>
      <c r="N22" s="229"/>
      <c r="O22" s="230" t="s">
        <v>12</v>
      </c>
      <c r="P22" s="231"/>
      <c r="Q22" s="231"/>
      <c r="R22" s="231"/>
      <c r="S22" s="232" t="str">
        <f>IF(VLOOKUP($AY$2,Data,25,FALSE)=0,"-",VLOOKUP($AY$2,Data,25,FALSE))</f>
        <v>-</v>
      </c>
      <c r="T22" s="232"/>
      <c r="U22" s="232"/>
      <c r="V22" s="232"/>
      <c r="W22" s="232"/>
      <c r="X22" s="232"/>
      <c r="Y22" s="232"/>
      <c r="Z22" s="232"/>
      <c r="AA22" s="232"/>
      <c r="AB22" s="233" t="s">
        <v>53</v>
      </c>
      <c r="AC22" s="233"/>
      <c r="AD22" s="233"/>
      <c r="AE22" s="234"/>
      <c r="AF22" s="230" t="s">
        <v>13</v>
      </c>
      <c r="AG22" s="231"/>
      <c r="AH22" s="231"/>
      <c r="AI22" s="231"/>
      <c r="AJ22" s="232" t="str">
        <f>IF(VLOOKUP($AY$2,Data,22,FALSE)=0,"-",VLOOKUP($AY$2,Data,22,FALSE))</f>
        <v>-</v>
      </c>
      <c r="AK22" s="232"/>
      <c r="AL22" s="232"/>
      <c r="AM22" s="232"/>
      <c r="AN22" s="232"/>
      <c r="AO22" s="232"/>
      <c r="AP22" s="232"/>
      <c r="AQ22" s="232"/>
      <c r="AR22" s="232"/>
      <c r="AS22" s="233" t="s">
        <v>54</v>
      </c>
      <c r="AT22" s="233"/>
      <c r="AU22" s="233"/>
      <c r="AV22" s="234"/>
    </row>
    <row r="23" spans="2:48" ht="24.75" customHeight="1">
      <c r="B23" s="243"/>
      <c r="C23" s="244"/>
      <c r="D23" s="244"/>
      <c r="E23" s="244"/>
      <c r="F23" s="244"/>
      <c r="G23" s="259"/>
      <c r="H23" s="239" t="s">
        <v>140</v>
      </c>
      <c r="I23" s="240"/>
      <c r="J23" s="240"/>
      <c r="K23" s="240"/>
      <c r="L23" s="240"/>
      <c r="M23" s="240"/>
      <c r="N23" s="241"/>
      <c r="O23" s="235" t="s">
        <v>12</v>
      </c>
      <c r="P23" s="236"/>
      <c r="Q23" s="236"/>
      <c r="R23" s="236"/>
      <c r="S23" s="247" t="str">
        <f>IF(VLOOKUP($AY$2,Data,26,FALSE)=0,"-",VLOOKUP($AY$2,Data,26,FALSE))</f>
        <v>-</v>
      </c>
      <c r="T23" s="247"/>
      <c r="U23" s="247"/>
      <c r="V23" s="247"/>
      <c r="W23" s="247"/>
      <c r="X23" s="247"/>
      <c r="Y23" s="247"/>
      <c r="Z23" s="247"/>
      <c r="AA23" s="247"/>
      <c r="AB23" s="248" t="s">
        <v>53</v>
      </c>
      <c r="AC23" s="248"/>
      <c r="AD23" s="248"/>
      <c r="AE23" s="249"/>
      <c r="AF23" s="235" t="s">
        <v>13</v>
      </c>
      <c r="AG23" s="236"/>
      <c r="AH23" s="236"/>
      <c r="AI23" s="236"/>
      <c r="AJ23" s="247" t="str">
        <f>IF(VLOOKUP($AY$2,Data,23,FALSE)=0,"-",VLOOKUP($AY$2,Data,23,FALSE))</f>
        <v>-</v>
      </c>
      <c r="AK23" s="247"/>
      <c r="AL23" s="247"/>
      <c r="AM23" s="247"/>
      <c r="AN23" s="247"/>
      <c r="AO23" s="247"/>
      <c r="AP23" s="247"/>
      <c r="AQ23" s="247"/>
      <c r="AR23" s="247"/>
      <c r="AS23" s="248" t="s">
        <v>54</v>
      </c>
      <c r="AT23" s="248"/>
      <c r="AU23" s="248"/>
      <c r="AV23" s="249"/>
    </row>
    <row r="24" spans="2:48" ht="24.75" customHeight="1">
      <c r="B24" s="173" t="s">
        <v>11</v>
      </c>
      <c r="C24" s="242"/>
      <c r="D24" s="242"/>
      <c r="E24" s="242"/>
      <c r="F24" s="242"/>
      <c r="G24" s="242"/>
      <c r="H24" s="253" t="s">
        <v>5</v>
      </c>
      <c r="I24" s="254"/>
      <c r="J24" s="254"/>
      <c r="K24" s="254"/>
      <c r="L24" s="254"/>
      <c r="M24" s="254"/>
      <c r="N24" s="255"/>
      <c r="O24" s="205" t="s">
        <v>12</v>
      </c>
      <c r="P24" s="206"/>
      <c r="Q24" s="206"/>
      <c r="R24" s="206"/>
      <c r="S24" s="257" t="str">
        <f>IF(VLOOKUP($AY$2,Data,30,FALSE)=0,"-",VLOOKUP($AY$2,Data,30,FALSE))</f>
        <v>-</v>
      </c>
      <c r="T24" s="257"/>
      <c r="U24" s="257"/>
      <c r="V24" s="257"/>
      <c r="W24" s="257"/>
      <c r="X24" s="257"/>
      <c r="Y24" s="257"/>
      <c r="Z24" s="257"/>
      <c r="AA24" s="257"/>
      <c r="AB24" s="237" t="s">
        <v>51</v>
      </c>
      <c r="AC24" s="237"/>
      <c r="AD24" s="237"/>
      <c r="AE24" s="238"/>
      <c r="AF24" s="205" t="s">
        <v>13</v>
      </c>
      <c r="AG24" s="206"/>
      <c r="AH24" s="206"/>
      <c r="AI24" s="206"/>
      <c r="AJ24" s="257" t="str">
        <f>IF(VLOOKUP($AY$2,Data,27,FALSE)=0,"-",VLOOKUP($AY$2,Data,27,FALSE))</f>
        <v>-</v>
      </c>
      <c r="AK24" s="257"/>
      <c r="AL24" s="257"/>
      <c r="AM24" s="257"/>
      <c r="AN24" s="257"/>
      <c r="AO24" s="257"/>
      <c r="AP24" s="257"/>
      <c r="AQ24" s="257"/>
      <c r="AR24" s="257"/>
      <c r="AS24" s="237" t="s">
        <v>52</v>
      </c>
      <c r="AT24" s="237"/>
      <c r="AU24" s="237"/>
      <c r="AV24" s="238"/>
    </row>
    <row r="25" spans="2:48" ht="24.75" customHeight="1">
      <c r="B25" s="243"/>
      <c r="C25" s="244"/>
      <c r="D25" s="244"/>
      <c r="E25" s="244"/>
      <c r="F25" s="244"/>
      <c r="G25" s="244"/>
      <c r="H25" s="227" t="s">
        <v>139</v>
      </c>
      <c r="I25" s="228"/>
      <c r="J25" s="228"/>
      <c r="K25" s="228"/>
      <c r="L25" s="228"/>
      <c r="M25" s="228"/>
      <c r="N25" s="229"/>
      <c r="O25" s="230" t="s">
        <v>12</v>
      </c>
      <c r="P25" s="231"/>
      <c r="Q25" s="231"/>
      <c r="R25" s="231"/>
      <c r="S25" s="232" t="str">
        <f>IF(VLOOKUP($AY$2,Data,31,FALSE)=0,"-",VLOOKUP($AY$2,Data,31,FALSE))</f>
        <v>-</v>
      </c>
      <c r="T25" s="232"/>
      <c r="U25" s="232"/>
      <c r="V25" s="232"/>
      <c r="W25" s="232"/>
      <c r="X25" s="232"/>
      <c r="Y25" s="232"/>
      <c r="Z25" s="232"/>
      <c r="AA25" s="232"/>
      <c r="AB25" s="233" t="s">
        <v>53</v>
      </c>
      <c r="AC25" s="233"/>
      <c r="AD25" s="233"/>
      <c r="AE25" s="234"/>
      <c r="AF25" s="230" t="s">
        <v>13</v>
      </c>
      <c r="AG25" s="231"/>
      <c r="AH25" s="231"/>
      <c r="AI25" s="231"/>
      <c r="AJ25" s="232" t="str">
        <f>IF(VLOOKUP($AY$2,Data,28,FALSE)=0,"-",VLOOKUP($AY$2,Data,28,FALSE))</f>
        <v>-</v>
      </c>
      <c r="AK25" s="232"/>
      <c r="AL25" s="232"/>
      <c r="AM25" s="232"/>
      <c r="AN25" s="232"/>
      <c r="AO25" s="232"/>
      <c r="AP25" s="232"/>
      <c r="AQ25" s="232"/>
      <c r="AR25" s="232"/>
      <c r="AS25" s="233" t="s">
        <v>54</v>
      </c>
      <c r="AT25" s="233"/>
      <c r="AU25" s="233"/>
      <c r="AV25" s="234"/>
    </row>
    <row r="26" spans="2:48" ht="24.75" customHeight="1">
      <c r="B26" s="245"/>
      <c r="C26" s="246"/>
      <c r="D26" s="246"/>
      <c r="E26" s="246"/>
      <c r="F26" s="246"/>
      <c r="G26" s="246"/>
      <c r="H26" s="239" t="s">
        <v>140</v>
      </c>
      <c r="I26" s="240"/>
      <c r="J26" s="240"/>
      <c r="K26" s="240"/>
      <c r="L26" s="240"/>
      <c r="M26" s="240"/>
      <c r="N26" s="241"/>
      <c r="O26" s="235" t="s">
        <v>12</v>
      </c>
      <c r="P26" s="236"/>
      <c r="Q26" s="236"/>
      <c r="R26" s="236"/>
      <c r="S26" s="247" t="str">
        <f>IF(VLOOKUP($AY$2,Data,32,FALSE)=0,"-",VLOOKUP($AY$2,Data,32,FALSE))</f>
        <v>-</v>
      </c>
      <c r="T26" s="247"/>
      <c r="U26" s="247"/>
      <c r="V26" s="247"/>
      <c r="W26" s="247"/>
      <c r="X26" s="247"/>
      <c r="Y26" s="247"/>
      <c r="Z26" s="247"/>
      <c r="AA26" s="247"/>
      <c r="AB26" s="248" t="s">
        <v>53</v>
      </c>
      <c r="AC26" s="248"/>
      <c r="AD26" s="248"/>
      <c r="AE26" s="249"/>
      <c r="AF26" s="235" t="s">
        <v>13</v>
      </c>
      <c r="AG26" s="236"/>
      <c r="AH26" s="236"/>
      <c r="AI26" s="236"/>
      <c r="AJ26" s="247" t="str">
        <f>IF(VLOOKUP($AY$2,Data,29,FALSE)=0,"-",VLOOKUP($AY$2,Data,29,FALSE))</f>
        <v>-</v>
      </c>
      <c r="AK26" s="247"/>
      <c r="AL26" s="247"/>
      <c r="AM26" s="247"/>
      <c r="AN26" s="247"/>
      <c r="AO26" s="247"/>
      <c r="AP26" s="247"/>
      <c r="AQ26" s="247"/>
      <c r="AR26" s="247"/>
      <c r="AS26" s="248" t="s">
        <v>54</v>
      </c>
      <c r="AT26" s="248"/>
      <c r="AU26" s="248"/>
      <c r="AV26" s="249"/>
    </row>
    <row r="27" spans="2:48" ht="24.75" customHeight="1">
      <c r="B27" s="219" t="s">
        <v>7</v>
      </c>
      <c r="C27" s="220"/>
      <c r="D27" s="220"/>
      <c r="E27" s="220"/>
      <c r="F27" s="220"/>
      <c r="G27" s="220"/>
      <c r="H27" s="220"/>
      <c r="I27" s="220"/>
      <c r="J27" s="220"/>
      <c r="K27" s="220"/>
      <c r="L27" s="220"/>
      <c r="M27" s="220"/>
      <c r="N27" s="221"/>
      <c r="O27" s="224" t="s">
        <v>12</v>
      </c>
      <c r="P27" s="225"/>
      <c r="Q27" s="225"/>
      <c r="R27" s="225"/>
      <c r="S27" s="226" t="str">
        <f>IF(VLOOKUP($AY$2,Data,34,FALSE)=0,"-",VLOOKUP($AY$2,Data,34,FALSE))</f>
        <v>-</v>
      </c>
      <c r="T27" s="226"/>
      <c r="U27" s="226"/>
      <c r="V27" s="226"/>
      <c r="W27" s="226"/>
      <c r="X27" s="226"/>
      <c r="Y27" s="226"/>
      <c r="Z27" s="226"/>
      <c r="AA27" s="226"/>
      <c r="AB27" s="222" t="s">
        <v>51</v>
      </c>
      <c r="AC27" s="222"/>
      <c r="AD27" s="222"/>
      <c r="AE27" s="223"/>
      <c r="AF27" s="224" t="s">
        <v>13</v>
      </c>
      <c r="AG27" s="225"/>
      <c r="AH27" s="225"/>
      <c r="AI27" s="225"/>
      <c r="AJ27" s="226" t="str">
        <f>IF(VLOOKUP($AY$2,Data,33,FALSE)=0,"-",VLOOKUP($AY$2,Data,33,FALSE))</f>
        <v>-</v>
      </c>
      <c r="AK27" s="226"/>
      <c r="AL27" s="226"/>
      <c r="AM27" s="226"/>
      <c r="AN27" s="226"/>
      <c r="AO27" s="226"/>
      <c r="AP27" s="226"/>
      <c r="AQ27" s="226"/>
      <c r="AR27" s="226"/>
      <c r="AS27" s="222" t="s">
        <v>52</v>
      </c>
      <c r="AT27" s="222"/>
      <c r="AU27" s="222"/>
      <c r="AV27" s="223"/>
    </row>
    <row r="28" spans="2:48" ht="24.75" customHeight="1">
      <c r="B28" s="219" t="s">
        <v>14</v>
      </c>
      <c r="C28" s="220"/>
      <c r="D28" s="220"/>
      <c r="E28" s="220"/>
      <c r="F28" s="220"/>
      <c r="G28" s="220"/>
      <c r="H28" s="220"/>
      <c r="I28" s="220"/>
      <c r="J28" s="220"/>
      <c r="K28" s="220"/>
      <c r="L28" s="220"/>
      <c r="M28" s="220"/>
      <c r="N28" s="221"/>
      <c r="O28" s="224" t="s">
        <v>12</v>
      </c>
      <c r="P28" s="225"/>
      <c r="Q28" s="225"/>
      <c r="R28" s="225"/>
      <c r="S28" s="226" t="str">
        <f>IF(VLOOKUP($AY$2,Data,38,FALSE)=0,"-",VLOOKUP($AY$2,Data,38,FALSE))</f>
        <v>-</v>
      </c>
      <c r="T28" s="226"/>
      <c r="U28" s="226"/>
      <c r="V28" s="226"/>
      <c r="W28" s="226"/>
      <c r="X28" s="226"/>
      <c r="Y28" s="226"/>
      <c r="Z28" s="226"/>
      <c r="AA28" s="226"/>
      <c r="AB28" s="222" t="s">
        <v>55</v>
      </c>
      <c r="AC28" s="222"/>
      <c r="AD28" s="222"/>
      <c r="AE28" s="223"/>
      <c r="AF28" s="224" t="s">
        <v>13</v>
      </c>
      <c r="AG28" s="225"/>
      <c r="AH28" s="225"/>
      <c r="AI28" s="225"/>
      <c r="AJ28" s="226" t="str">
        <f>IF(VLOOKUP($AY$2,Data,35,FALSE)=0,"-",VLOOKUP($AY$2,Data,35,FALSE))</f>
        <v>-</v>
      </c>
      <c r="AK28" s="226"/>
      <c r="AL28" s="226"/>
      <c r="AM28" s="226"/>
      <c r="AN28" s="226"/>
      <c r="AO28" s="226"/>
      <c r="AP28" s="226"/>
      <c r="AQ28" s="226"/>
      <c r="AR28" s="226"/>
      <c r="AS28" s="222" t="s">
        <v>56</v>
      </c>
      <c r="AT28" s="222"/>
      <c r="AU28" s="222"/>
      <c r="AV28" s="223"/>
    </row>
    <row r="29" spans="2:48" ht="24.75" customHeight="1">
      <c r="B29" s="219" t="s">
        <v>15</v>
      </c>
      <c r="C29" s="220"/>
      <c r="D29" s="220"/>
      <c r="E29" s="220"/>
      <c r="F29" s="220"/>
      <c r="G29" s="220"/>
      <c r="H29" s="220"/>
      <c r="I29" s="220"/>
      <c r="J29" s="220"/>
      <c r="K29" s="220"/>
      <c r="L29" s="220"/>
      <c r="M29" s="220"/>
      <c r="N29" s="221"/>
      <c r="O29" s="224" t="s">
        <v>12</v>
      </c>
      <c r="P29" s="225"/>
      <c r="Q29" s="225"/>
      <c r="R29" s="225"/>
      <c r="S29" s="226" t="str">
        <f>IF(VLOOKUP($AY$2,Data,39,FALSE)=0,"-",VLOOKUP($AY$2,Data,39,FALSE))</f>
        <v>-</v>
      </c>
      <c r="T29" s="226"/>
      <c r="U29" s="226"/>
      <c r="V29" s="226"/>
      <c r="W29" s="226"/>
      <c r="X29" s="226"/>
      <c r="Y29" s="226"/>
      <c r="Z29" s="226"/>
      <c r="AA29" s="226"/>
      <c r="AB29" s="222" t="s">
        <v>51</v>
      </c>
      <c r="AC29" s="222"/>
      <c r="AD29" s="222"/>
      <c r="AE29" s="223"/>
      <c r="AF29" s="224" t="s">
        <v>13</v>
      </c>
      <c r="AG29" s="225"/>
      <c r="AH29" s="225"/>
      <c r="AI29" s="225"/>
      <c r="AJ29" s="226" t="str">
        <f>IF(VLOOKUP($AY$2,Data,36,FALSE)=0,"-",VLOOKUP($AY$2,Data,36,FALSE))</f>
        <v>-</v>
      </c>
      <c r="AK29" s="226"/>
      <c r="AL29" s="226"/>
      <c r="AM29" s="226"/>
      <c r="AN29" s="226"/>
      <c r="AO29" s="226"/>
      <c r="AP29" s="226"/>
      <c r="AQ29" s="226"/>
      <c r="AR29" s="226"/>
      <c r="AS29" s="222" t="s">
        <v>52</v>
      </c>
      <c r="AT29" s="222"/>
      <c r="AU29" s="222"/>
      <c r="AV29" s="223"/>
    </row>
    <row r="30" spans="2:48" ht="24.75" customHeight="1">
      <c r="B30" s="202" t="s">
        <v>18</v>
      </c>
      <c r="C30" s="203"/>
      <c r="D30" s="203"/>
      <c r="E30" s="203"/>
      <c r="F30" s="203"/>
      <c r="G30" s="203"/>
      <c r="H30" s="203"/>
      <c r="I30" s="203"/>
      <c r="J30" s="203"/>
      <c r="K30" s="203"/>
      <c r="L30" s="203"/>
      <c r="M30" s="203"/>
      <c r="N30" s="204"/>
      <c r="O30" s="205" t="s">
        <v>12</v>
      </c>
      <c r="P30" s="206"/>
      <c r="Q30" s="206"/>
      <c r="R30" s="206"/>
      <c r="S30" s="257" t="str">
        <f>IF(VLOOKUP($AY$2,Data,40,FALSE)=0,"-",VLOOKUP($AY$2,Data,40,FALSE))</f>
        <v>-</v>
      </c>
      <c r="T30" s="257"/>
      <c r="U30" s="257"/>
      <c r="V30" s="257"/>
      <c r="W30" s="257"/>
      <c r="X30" s="257"/>
      <c r="Y30" s="257"/>
      <c r="Z30" s="257"/>
      <c r="AA30" s="257"/>
      <c r="AB30" s="208" t="s">
        <v>51</v>
      </c>
      <c r="AC30" s="208"/>
      <c r="AD30" s="208"/>
      <c r="AE30" s="209"/>
      <c r="AF30" s="205" t="s">
        <v>13</v>
      </c>
      <c r="AG30" s="206"/>
      <c r="AH30" s="206"/>
      <c r="AI30" s="206"/>
      <c r="AJ30" s="257" t="str">
        <f>IF(VLOOKUP($AY$2,Data,37,FALSE)=0,"-",VLOOKUP($AY$2,Data,37,FALSE))</f>
        <v>-</v>
      </c>
      <c r="AK30" s="257"/>
      <c r="AL30" s="257"/>
      <c r="AM30" s="257"/>
      <c r="AN30" s="257"/>
      <c r="AO30" s="257"/>
      <c r="AP30" s="257"/>
      <c r="AQ30" s="257"/>
      <c r="AR30" s="257"/>
      <c r="AS30" s="208" t="s">
        <v>52</v>
      </c>
      <c r="AT30" s="208"/>
      <c r="AU30" s="208"/>
      <c r="AV30" s="209"/>
    </row>
    <row r="31" spans="2:48" ht="33.75" customHeight="1">
      <c r="B31" s="202" t="s">
        <v>16</v>
      </c>
      <c r="C31" s="203"/>
      <c r="D31" s="203"/>
      <c r="E31" s="203"/>
      <c r="F31" s="203"/>
      <c r="G31" s="203"/>
      <c r="H31" s="203"/>
      <c r="I31" s="203"/>
      <c r="J31" s="203"/>
      <c r="K31" s="203"/>
      <c r="L31" s="203"/>
      <c r="M31" s="203"/>
      <c r="N31" s="204"/>
      <c r="O31" s="318" t="str">
        <f>IF(VLOOKUP($AY$2,Data,41,FALSE)=0,"-",VLOOKUP($AY$2,Data,41,FALSE))</f>
        <v>-</v>
      </c>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20"/>
    </row>
    <row r="32" spans="2:48" ht="21.75" customHeight="1">
      <c r="B32" s="219" t="s">
        <v>8</v>
      </c>
      <c r="C32" s="220"/>
      <c r="D32" s="220"/>
      <c r="E32" s="220"/>
      <c r="F32" s="220"/>
      <c r="G32" s="220"/>
      <c r="H32" s="220"/>
      <c r="I32" s="220"/>
      <c r="J32" s="220"/>
      <c r="K32" s="220"/>
      <c r="L32" s="220"/>
      <c r="M32" s="220"/>
      <c r="N32" s="221"/>
      <c r="O32" s="318" t="str">
        <f>IF(VLOOKUP($AY$2,Data,42,FALSE)=0,"-",VLOOKUP($AY$2,Data,42,FALSE))</f>
        <v>-</v>
      </c>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20"/>
    </row>
    <row r="33" spans="2:48" ht="18.600000000000001" customHeight="1">
      <c r="B33" s="173" t="s">
        <v>2</v>
      </c>
      <c r="C33" s="211"/>
      <c r="D33" s="211"/>
      <c r="E33" s="211"/>
      <c r="F33" s="211"/>
      <c r="G33" s="211"/>
      <c r="H33" s="211"/>
      <c r="I33" s="211"/>
      <c r="J33" s="211"/>
      <c r="K33" s="211"/>
      <c r="L33" s="211"/>
      <c r="M33" s="211"/>
      <c r="N33" s="212"/>
      <c r="O33" s="179" t="s">
        <v>46</v>
      </c>
      <c r="P33" s="180"/>
      <c r="Q33" s="180"/>
      <c r="R33" s="180"/>
      <c r="S33" s="180"/>
      <c r="T33" s="180"/>
      <c r="U33" s="180"/>
      <c r="V33" s="181"/>
      <c r="W33" s="327">
        <f>VLOOKUP($AY$2,Data,43,FALSE)</f>
        <v>0</v>
      </c>
      <c r="X33" s="328"/>
      <c r="Y33" s="328"/>
      <c r="Z33" s="328"/>
      <c r="AA33" s="328"/>
      <c r="AB33" s="328"/>
      <c r="AC33" s="328"/>
      <c r="AD33" s="328"/>
      <c r="AE33" s="329"/>
      <c r="AF33" s="182" t="s">
        <v>47</v>
      </c>
      <c r="AG33" s="180"/>
      <c r="AH33" s="180"/>
      <c r="AI33" s="180"/>
      <c r="AJ33" s="180"/>
      <c r="AK33" s="180"/>
      <c r="AL33" s="180"/>
      <c r="AM33" s="181"/>
      <c r="AN33" s="327">
        <f>VLOOKUP($AY$2,Data,44,FALSE)</f>
        <v>0</v>
      </c>
      <c r="AO33" s="328"/>
      <c r="AP33" s="328"/>
      <c r="AQ33" s="328"/>
      <c r="AR33" s="328"/>
      <c r="AS33" s="328"/>
      <c r="AT33" s="328"/>
      <c r="AU33" s="328"/>
      <c r="AV33" s="330"/>
    </row>
    <row r="34" spans="2:48" ht="18.600000000000001" customHeight="1">
      <c r="B34" s="213"/>
      <c r="C34" s="214"/>
      <c r="D34" s="214"/>
      <c r="E34" s="214"/>
      <c r="F34" s="214"/>
      <c r="G34" s="214"/>
      <c r="H34" s="214"/>
      <c r="I34" s="214"/>
      <c r="J34" s="214"/>
      <c r="K34" s="214"/>
      <c r="L34" s="214"/>
      <c r="M34" s="214"/>
      <c r="N34" s="215"/>
      <c r="O34" s="183" t="s">
        <v>0</v>
      </c>
      <c r="P34" s="184"/>
      <c r="Q34" s="184"/>
      <c r="R34" s="184"/>
      <c r="S34" s="184"/>
      <c r="T34" s="184"/>
      <c r="U34" s="184"/>
      <c r="V34" s="185"/>
      <c r="W34" s="321">
        <f>VLOOKUP($AY$2,Data,45,FALSE)</f>
        <v>0</v>
      </c>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3"/>
    </row>
    <row r="35" spans="2:48" ht="18.600000000000001" customHeight="1">
      <c r="B35" s="173" t="s">
        <v>3</v>
      </c>
      <c r="C35" s="174"/>
      <c r="D35" s="174"/>
      <c r="E35" s="174"/>
      <c r="F35" s="174"/>
      <c r="G35" s="174"/>
      <c r="H35" s="174"/>
      <c r="I35" s="174"/>
      <c r="J35" s="174"/>
      <c r="K35" s="174"/>
      <c r="L35" s="174"/>
      <c r="M35" s="174"/>
      <c r="N35" s="175"/>
      <c r="O35" s="179" t="s">
        <v>46</v>
      </c>
      <c r="P35" s="180"/>
      <c r="Q35" s="180"/>
      <c r="R35" s="180"/>
      <c r="S35" s="180"/>
      <c r="T35" s="180"/>
      <c r="U35" s="180"/>
      <c r="V35" s="181"/>
      <c r="W35" s="327" t="str">
        <f>VLOOKUP($AY$2,Data,46,FALSE)</f>
        <v>-</v>
      </c>
      <c r="X35" s="328"/>
      <c r="Y35" s="328"/>
      <c r="Z35" s="328"/>
      <c r="AA35" s="328"/>
      <c r="AB35" s="328"/>
      <c r="AC35" s="328"/>
      <c r="AD35" s="328"/>
      <c r="AE35" s="329"/>
      <c r="AF35" s="182" t="s">
        <v>47</v>
      </c>
      <c r="AG35" s="180"/>
      <c r="AH35" s="180"/>
      <c r="AI35" s="180"/>
      <c r="AJ35" s="180"/>
      <c r="AK35" s="180"/>
      <c r="AL35" s="180"/>
      <c r="AM35" s="181"/>
      <c r="AN35" s="327" t="str">
        <f>VLOOKUP($AY$2,Data,47,FALSE)</f>
        <v>（選択して下さい）</v>
      </c>
      <c r="AO35" s="328"/>
      <c r="AP35" s="328"/>
      <c r="AQ35" s="328"/>
      <c r="AR35" s="328"/>
      <c r="AS35" s="328"/>
      <c r="AT35" s="328"/>
      <c r="AU35" s="328"/>
      <c r="AV35" s="330"/>
    </row>
    <row r="36" spans="2:48" ht="18.600000000000001" customHeight="1">
      <c r="B36" s="176"/>
      <c r="C36" s="177"/>
      <c r="D36" s="177"/>
      <c r="E36" s="177"/>
      <c r="F36" s="177"/>
      <c r="G36" s="177"/>
      <c r="H36" s="177"/>
      <c r="I36" s="177"/>
      <c r="J36" s="177"/>
      <c r="K36" s="177"/>
      <c r="L36" s="177"/>
      <c r="M36" s="177"/>
      <c r="N36" s="178"/>
      <c r="O36" s="183" t="s">
        <v>0</v>
      </c>
      <c r="P36" s="184"/>
      <c r="Q36" s="184"/>
      <c r="R36" s="184"/>
      <c r="S36" s="184"/>
      <c r="T36" s="184"/>
      <c r="U36" s="184"/>
      <c r="V36" s="185"/>
      <c r="W36" s="321">
        <f>VLOOKUP($AY$2,Data,48,FALSE)</f>
        <v>0</v>
      </c>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3"/>
    </row>
    <row r="37" spans="2:48" ht="18.600000000000001" customHeight="1">
      <c r="B37" s="189" t="s">
        <v>1</v>
      </c>
      <c r="C37" s="174"/>
      <c r="D37" s="174"/>
      <c r="E37" s="174"/>
      <c r="F37" s="174"/>
      <c r="G37" s="174"/>
      <c r="H37" s="174"/>
      <c r="I37" s="174"/>
      <c r="J37" s="174"/>
      <c r="K37" s="174"/>
      <c r="L37" s="174"/>
      <c r="M37" s="174"/>
      <c r="N37" s="175"/>
      <c r="O37" s="324">
        <f>VLOOKUP($AY$2,Data,49,FALSE)</f>
        <v>0</v>
      </c>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6"/>
    </row>
    <row r="38" spans="2:48" ht="18.600000000000001" customHeight="1">
      <c r="B38" s="190"/>
      <c r="C38" s="191"/>
      <c r="D38" s="191"/>
      <c r="E38" s="191"/>
      <c r="F38" s="191"/>
      <c r="G38" s="191"/>
      <c r="H38" s="191"/>
      <c r="I38" s="191"/>
      <c r="J38" s="191"/>
      <c r="K38" s="191"/>
      <c r="L38" s="191"/>
      <c r="M38" s="191"/>
      <c r="N38" s="192"/>
      <c r="O38" s="196"/>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8"/>
    </row>
    <row r="39" spans="2:48" ht="18.600000000000001" customHeight="1">
      <c r="B39" s="190"/>
      <c r="C39" s="191"/>
      <c r="D39" s="191"/>
      <c r="E39" s="191"/>
      <c r="F39" s="191"/>
      <c r="G39" s="191"/>
      <c r="H39" s="191"/>
      <c r="I39" s="191"/>
      <c r="J39" s="191"/>
      <c r="K39" s="191"/>
      <c r="L39" s="191"/>
      <c r="M39" s="191"/>
      <c r="N39" s="192"/>
      <c r="O39" s="199"/>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1"/>
    </row>
    <row r="40" spans="2:48" ht="18.600000000000001" customHeight="1">
      <c r="B40" s="190"/>
      <c r="C40" s="191"/>
      <c r="D40" s="191"/>
      <c r="E40" s="191"/>
      <c r="F40" s="191"/>
      <c r="G40" s="191"/>
      <c r="H40" s="191"/>
      <c r="I40" s="191"/>
      <c r="J40" s="191"/>
      <c r="K40" s="191"/>
      <c r="L40" s="191"/>
      <c r="M40" s="191"/>
      <c r="N40" s="192"/>
      <c r="O40" s="199"/>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1"/>
    </row>
    <row r="41" spans="2:48" ht="18.600000000000001" customHeight="1">
      <c r="B41" s="190"/>
      <c r="C41" s="191"/>
      <c r="D41" s="191"/>
      <c r="E41" s="191"/>
      <c r="F41" s="191"/>
      <c r="G41" s="191"/>
      <c r="H41" s="191"/>
      <c r="I41" s="191"/>
      <c r="J41" s="191"/>
      <c r="K41" s="191"/>
      <c r="L41" s="191"/>
      <c r="M41" s="191"/>
      <c r="N41" s="192"/>
      <c r="O41" s="168"/>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70"/>
    </row>
    <row r="42" spans="2:48" ht="18.600000000000001" customHeight="1">
      <c r="B42" s="171" t="s">
        <v>20</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row>
    <row r="43" spans="2:48" ht="18.600000000000001" customHeight="1">
      <c r="B43" s="172" t="s">
        <v>71</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row>
  </sheetData>
  <mergeCells count="154">
    <mergeCell ref="AS25:AV25"/>
    <mergeCell ref="AB30:AE30"/>
    <mergeCell ref="B6:N6"/>
    <mergeCell ref="O16:R16"/>
    <mergeCell ref="O17:R17"/>
    <mergeCell ref="AB18:AE18"/>
    <mergeCell ref="AS16:AV16"/>
    <mergeCell ref="B21:G23"/>
    <mergeCell ref="O23:R23"/>
    <mergeCell ref="S23:AA23"/>
    <mergeCell ref="O26:R26"/>
    <mergeCell ref="S26:AA26"/>
    <mergeCell ref="AB21:AE21"/>
    <mergeCell ref="AB22:AE22"/>
    <mergeCell ref="H23:N23"/>
    <mergeCell ref="H26:N26"/>
    <mergeCell ref="S24:AA24"/>
    <mergeCell ref="H24:N24"/>
    <mergeCell ref="O22:R22"/>
    <mergeCell ref="O6:AV6"/>
    <mergeCell ref="AK17:AQ17"/>
    <mergeCell ref="S25:AA25"/>
    <mergeCell ref="AF22:AI22"/>
    <mergeCell ref="AB24:AE24"/>
    <mergeCell ref="O18:R18"/>
    <mergeCell ref="AB20:AE20"/>
    <mergeCell ref="H25:N25"/>
    <mergeCell ref="B27:N27"/>
    <mergeCell ref="B24:G26"/>
    <mergeCell ref="B43:AV43"/>
    <mergeCell ref="W34:AV34"/>
    <mergeCell ref="B33:N34"/>
    <mergeCell ref="B42:AV42"/>
    <mergeCell ref="B35:N36"/>
    <mergeCell ref="O37:AV37"/>
    <mergeCell ref="O39:AV39"/>
    <mergeCell ref="O36:V36"/>
    <mergeCell ref="B30:N30"/>
    <mergeCell ref="B31:N31"/>
    <mergeCell ref="O30:R30"/>
    <mergeCell ref="O31:AV31"/>
    <mergeCell ref="AF33:AM33"/>
    <mergeCell ref="S30:AA30"/>
    <mergeCell ref="AJ30:AR30"/>
    <mergeCell ref="O38:AV38"/>
    <mergeCell ref="O34:V34"/>
    <mergeCell ref="B32:N32"/>
    <mergeCell ref="AS30:AV30"/>
    <mergeCell ref="AF30:AI30"/>
    <mergeCell ref="AS28:AV28"/>
    <mergeCell ref="B28:N28"/>
    <mergeCell ref="B29:N29"/>
    <mergeCell ref="AJ25:AR25"/>
    <mergeCell ref="AJ20:AR20"/>
    <mergeCell ref="AJ21:AR21"/>
    <mergeCell ref="AS22:AV22"/>
    <mergeCell ref="AS21:AV21"/>
    <mergeCell ref="AF20:AI20"/>
    <mergeCell ref="AF21:AI21"/>
    <mergeCell ref="AJ28:AR28"/>
    <mergeCell ref="AS20:AV20"/>
    <mergeCell ref="AS23:AV23"/>
    <mergeCell ref="AS29:AV29"/>
    <mergeCell ref="AF28:AI28"/>
    <mergeCell ref="AB26:AE26"/>
    <mergeCell ref="AF26:AI26"/>
    <mergeCell ref="S22:AA22"/>
    <mergeCell ref="S29:AA29"/>
    <mergeCell ref="AS26:AV26"/>
    <mergeCell ref="AS24:AV24"/>
    <mergeCell ref="AJ27:AR27"/>
    <mergeCell ref="AJ23:AR23"/>
    <mergeCell ref="AJ24:AR24"/>
    <mergeCell ref="AN35:AV35"/>
    <mergeCell ref="W36:AV36"/>
    <mergeCell ref="AF35:AM35"/>
    <mergeCell ref="W33:AE33"/>
    <mergeCell ref="AN33:AV33"/>
    <mergeCell ref="W35:AE35"/>
    <mergeCell ref="O32:AV32"/>
    <mergeCell ref="O33:V33"/>
    <mergeCell ref="O35:V35"/>
    <mergeCell ref="AF29:AI29"/>
    <mergeCell ref="AB27:AE27"/>
    <mergeCell ref="AB28:AE28"/>
    <mergeCell ref="AB29:AE29"/>
    <mergeCell ref="S27:AA27"/>
    <mergeCell ref="AJ29:AR29"/>
    <mergeCell ref="B15:G20"/>
    <mergeCell ref="O19:R19"/>
    <mergeCell ref="H18:N18"/>
    <mergeCell ref="AB19:AE19"/>
    <mergeCell ref="AJ19:AR19"/>
    <mergeCell ref="AF18:AI18"/>
    <mergeCell ref="AF19:AI19"/>
    <mergeCell ref="AJ18:AR18"/>
    <mergeCell ref="O28:R28"/>
    <mergeCell ref="O29:R29"/>
    <mergeCell ref="O20:R20"/>
    <mergeCell ref="O21:R21"/>
    <mergeCell ref="AB23:AE23"/>
    <mergeCell ref="S28:AA28"/>
    <mergeCell ref="AJ22:AR22"/>
    <mergeCell ref="H22:N22"/>
    <mergeCell ref="AF23:AI23"/>
    <mergeCell ref="AF24:AI24"/>
    <mergeCell ref="B13:N14"/>
    <mergeCell ref="O13:AV14"/>
    <mergeCell ref="AB15:AE15"/>
    <mergeCell ref="H15:N15"/>
    <mergeCell ref="H16:N16"/>
    <mergeCell ref="AB17:AE17"/>
    <mergeCell ref="O27:R27"/>
    <mergeCell ref="AB25:AE25"/>
    <mergeCell ref="S15:AA15"/>
    <mergeCell ref="O15:R15"/>
    <mergeCell ref="T17:Z17"/>
    <mergeCell ref="AS15:AV15"/>
    <mergeCell ref="AF15:AI15"/>
    <mergeCell ref="AF16:AI16"/>
    <mergeCell ref="AF17:AI17"/>
    <mergeCell ref="AB16:AE16"/>
    <mergeCell ref="O25:R25"/>
    <mergeCell ref="AS17:AV17"/>
    <mergeCell ref="AJ26:AR26"/>
    <mergeCell ref="AS19:AV19"/>
    <mergeCell ref="AS18:AV18"/>
    <mergeCell ref="AF25:AI25"/>
    <mergeCell ref="AF27:AI27"/>
    <mergeCell ref="O24:R24"/>
    <mergeCell ref="B4:N5"/>
    <mergeCell ref="AJ15:AR15"/>
    <mergeCell ref="B2:AV2"/>
    <mergeCell ref="O41:AV41"/>
    <mergeCell ref="B37:N41"/>
    <mergeCell ref="B11:N12"/>
    <mergeCell ref="O11:AV12"/>
    <mergeCell ref="O40:AV40"/>
    <mergeCell ref="S20:AA20"/>
    <mergeCell ref="S21:AA21"/>
    <mergeCell ref="AJ16:AR16"/>
    <mergeCell ref="H19:N19"/>
    <mergeCell ref="O4:AV5"/>
    <mergeCell ref="H20:N20"/>
    <mergeCell ref="H21:N21"/>
    <mergeCell ref="S16:AA16"/>
    <mergeCell ref="S18:AA18"/>
    <mergeCell ref="S19:AA19"/>
    <mergeCell ref="H17:N17"/>
    <mergeCell ref="B7:N8"/>
    <mergeCell ref="O7:AV8"/>
    <mergeCell ref="AS27:AV27"/>
    <mergeCell ref="B9:N10"/>
    <mergeCell ref="O9:AV10"/>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282" t="s">
        <v>40</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X2" s="13" t="s">
        <v>65</v>
      </c>
      <c r="AY2" s="14">
        <v>22</v>
      </c>
    </row>
    <row r="3" spans="2:51" ht="9.75" customHeight="1">
      <c r="AS3" s="3"/>
      <c r="AT3" s="3"/>
      <c r="AU3" s="3"/>
      <c r="AV3" s="2"/>
    </row>
    <row r="4" spans="2:51" ht="15.75" customHeight="1">
      <c r="B4" s="284" t="s">
        <v>137</v>
      </c>
      <c r="C4" s="285"/>
      <c r="D4" s="285"/>
      <c r="E4" s="285"/>
      <c r="F4" s="285"/>
      <c r="G4" s="285"/>
      <c r="H4" s="285"/>
      <c r="I4" s="285"/>
      <c r="J4" s="285"/>
      <c r="K4" s="285"/>
      <c r="L4" s="285"/>
      <c r="M4" s="285"/>
      <c r="N4" s="286"/>
      <c r="O4" s="284">
        <f>VLOOKUP($AY$2,Data,3,FALSE)</f>
        <v>0</v>
      </c>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6"/>
    </row>
    <row r="5" spans="2:51" ht="15.75" customHeight="1">
      <c r="B5" s="287"/>
      <c r="C5" s="288"/>
      <c r="D5" s="288"/>
      <c r="E5" s="288"/>
      <c r="F5" s="288"/>
      <c r="G5" s="288"/>
      <c r="H5" s="288"/>
      <c r="I5" s="288"/>
      <c r="J5" s="288"/>
      <c r="K5" s="288"/>
      <c r="L5" s="288"/>
      <c r="M5" s="288"/>
      <c r="N5" s="289"/>
      <c r="O5" s="287"/>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9"/>
    </row>
    <row r="6" spans="2:51" ht="23.25" customHeight="1">
      <c r="B6" s="296" t="s">
        <v>29</v>
      </c>
      <c r="C6" s="297"/>
      <c r="D6" s="297"/>
      <c r="E6" s="297"/>
      <c r="F6" s="297"/>
      <c r="G6" s="297"/>
      <c r="H6" s="297"/>
      <c r="I6" s="297"/>
      <c r="J6" s="297"/>
      <c r="K6" s="297"/>
      <c r="L6" s="297"/>
      <c r="M6" s="297"/>
      <c r="N6" s="298"/>
      <c r="O6" s="315">
        <f>VLOOKUP($AY$2,Data,4,FALSE)</f>
        <v>0</v>
      </c>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7"/>
    </row>
    <row r="7" spans="2:51" ht="18.600000000000001" customHeight="1">
      <c r="B7" s="173" t="s">
        <v>41</v>
      </c>
      <c r="C7" s="174"/>
      <c r="D7" s="174"/>
      <c r="E7" s="174"/>
      <c r="F7" s="174"/>
      <c r="G7" s="174"/>
      <c r="H7" s="174"/>
      <c r="I7" s="174"/>
      <c r="J7" s="174"/>
      <c r="K7" s="174"/>
      <c r="L7" s="174"/>
      <c r="M7" s="174"/>
      <c r="N7" s="175"/>
      <c r="O7" s="284" t="str">
        <f>VLOOKUP($AY$2,Data,5,FALSE)&amp;VLOOKUP($AY$2,Data,6,FALSE)</f>
        <v/>
      </c>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6"/>
    </row>
    <row r="8" spans="2:51" ht="18.600000000000001" customHeight="1">
      <c r="B8" s="176"/>
      <c r="C8" s="177"/>
      <c r="D8" s="177"/>
      <c r="E8" s="177"/>
      <c r="F8" s="177"/>
      <c r="G8" s="177"/>
      <c r="H8" s="177"/>
      <c r="I8" s="177"/>
      <c r="J8" s="177"/>
      <c r="K8" s="177"/>
      <c r="L8" s="177"/>
      <c r="M8" s="177"/>
      <c r="N8" s="178"/>
      <c r="O8" s="287"/>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9"/>
    </row>
    <row r="9" spans="2:51" ht="17.25" customHeight="1">
      <c r="B9" s="173" t="s">
        <v>30</v>
      </c>
      <c r="C9" s="174"/>
      <c r="D9" s="174"/>
      <c r="E9" s="174"/>
      <c r="F9" s="174"/>
      <c r="G9" s="174"/>
      <c r="H9" s="174"/>
      <c r="I9" s="174"/>
      <c r="J9" s="174"/>
      <c r="K9" s="174"/>
      <c r="L9" s="174"/>
      <c r="M9" s="174"/>
      <c r="N9" s="175"/>
      <c r="O9" s="284">
        <f>VLOOKUP($AY$2,Data,7,FALSE)</f>
        <v>0</v>
      </c>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6"/>
    </row>
    <row r="10" spans="2:51" ht="17.25" customHeight="1">
      <c r="B10" s="176"/>
      <c r="C10" s="177"/>
      <c r="D10" s="177"/>
      <c r="E10" s="177"/>
      <c r="F10" s="177"/>
      <c r="G10" s="177"/>
      <c r="H10" s="177"/>
      <c r="I10" s="177"/>
      <c r="J10" s="177"/>
      <c r="K10" s="177"/>
      <c r="L10" s="177"/>
      <c r="M10" s="177"/>
      <c r="N10" s="178"/>
      <c r="O10" s="287"/>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9"/>
    </row>
    <row r="11" spans="2:51" ht="15.75" customHeight="1">
      <c r="B11" s="189" t="s">
        <v>138</v>
      </c>
      <c r="C11" s="174"/>
      <c r="D11" s="174"/>
      <c r="E11" s="174"/>
      <c r="F11" s="174"/>
      <c r="G11" s="174"/>
      <c r="H11" s="174"/>
      <c r="I11" s="174"/>
      <c r="J11" s="174"/>
      <c r="K11" s="174"/>
      <c r="L11" s="174"/>
      <c r="M11" s="174"/>
      <c r="N11" s="175"/>
      <c r="O11" s="331">
        <f>VLOOKUP($AY$2,Data,8,FALSE)</f>
        <v>0</v>
      </c>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3"/>
    </row>
    <row r="12" spans="2:51" ht="15.75" customHeight="1">
      <c r="B12" s="176"/>
      <c r="C12" s="177"/>
      <c r="D12" s="177"/>
      <c r="E12" s="177"/>
      <c r="F12" s="177"/>
      <c r="G12" s="177"/>
      <c r="H12" s="177"/>
      <c r="I12" s="177"/>
      <c r="J12" s="177"/>
      <c r="K12" s="177"/>
      <c r="L12" s="177"/>
      <c r="M12" s="177"/>
      <c r="N12" s="178"/>
      <c r="O12" s="334"/>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6"/>
    </row>
    <row r="13" spans="2:51" ht="18.600000000000001" customHeight="1">
      <c r="B13" s="308" t="s">
        <v>141</v>
      </c>
      <c r="C13" s="309"/>
      <c r="D13" s="309"/>
      <c r="E13" s="309"/>
      <c r="F13" s="309"/>
      <c r="G13" s="309"/>
      <c r="H13" s="309"/>
      <c r="I13" s="309"/>
      <c r="J13" s="309"/>
      <c r="K13" s="309"/>
      <c r="L13" s="309"/>
      <c r="M13" s="309"/>
      <c r="N13" s="310"/>
      <c r="O13" s="268">
        <f>VLOOKUP($AY$2,Data,2,FALSE)</f>
        <v>0</v>
      </c>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70"/>
    </row>
    <row r="14" spans="2:51" ht="18.600000000000001" customHeight="1">
      <c r="B14" s="311"/>
      <c r="C14" s="312"/>
      <c r="D14" s="312"/>
      <c r="E14" s="312"/>
      <c r="F14" s="312"/>
      <c r="G14" s="312"/>
      <c r="H14" s="312"/>
      <c r="I14" s="312"/>
      <c r="J14" s="312"/>
      <c r="K14" s="312"/>
      <c r="L14" s="312"/>
      <c r="M14" s="312"/>
      <c r="N14" s="313"/>
      <c r="O14" s="271"/>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3"/>
    </row>
    <row r="15" spans="2:51" ht="24.75" customHeight="1">
      <c r="B15" s="173" t="s">
        <v>9</v>
      </c>
      <c r="C15" s="174"/>
      <c r="D15" s="174"/>
      <c r="E15" s="174"/>
      <c r="F15" s="174"/>
      <c r="G15" s="304"/>
      <c r="H15" s="253" t="s">
        <v>4</v>
      </c>
      <c r="I15" s="254"/>
      <c r="J15" s="254"/>
      <c r="K15" s="254"/>
      <c r="L15" s="254"/>
      <c r="M15" s="254"/>
      <c r="N15" s="255"/>
      <c r="O15" s="205" t="s">
        <v>12</v>
      </c>
      <c r="P15" s="206"/>
      <c r="Q15" s="206"/>
      <c r="R15" s="206"/>
      <c r="S15" s="274" t="str">
        <f>IF(VLOOKUP($AY$2,Data,10,FALSE)=0,"-",VLOOKUP($AY$2,Data,10,FALSE))</f>
        <v>-</v>
      </c>
      <c r="T15" s="274"/>
      <c r="U15" s="274"/>
      <c r="V15" s="274"/>
      <c r="W15" s="274"/>
      <c r="X15" s="274"/>
      <c r="Y15" s="274"/>
      <c r="Z15" s="274"/>
      <c r="AA15" s="274"/>
      <c r="AB15" s="274"/>
      <c r="AC15" s="274"/>
      <c r="AD15" s="274"/>
      <c r="AE15" s="275"/>
      <c r="AF15" s="205" t="s">
        <v>13</v>
      </c>
      <c r="AG15" s="206"/>
      <c r="AH15" s="206"/>
      <c r="AI15" s="206"/>
      <c r="AJ15" s="274" t="str">
        <f>IF(VLOOKUP($AY$2,Data,9,FALSE)=0,"-",VLOOKUP($AY$2,Data,9,FALSE))</f>
        <v>-</v>
      </c>
      <c r="AK15" s="274"/>
      <c r="AL15" s="274"/>
      <c r="AM15" s="274"/>
      <c r="AN15" s="274"/>
      <c r="AO15" s="274"/>
      <c r="AP15" s="274"/>
      <c r="AQ15" s="274"/>
      <c r="AR15" s="274"/>
      <c r="AS15" s="274"/>
      <c r="AT15" s="274"/>
      <c r="AU15" s="274"/>
      <c r="AV15" s="275"/>
    </row>
    <row r="16" spans="2:51" ht="24.75" customHeight="1">
      <c r="B16" s="190"/>
      <c r="C16" s="191"/>
      <c r="D16" s="191"/>
      <c r="E16" s="191"/>
      <c r="F16" s="191"/>
      <c r="G16" s="305"/>
      <c r="H16" s="227" t="s">
        <v>5</v>
      </c>
      <c r="I16" s="228"/>
      <c r="J16" s="228"/>
      <c r="K16" s="228"/>
      <c r="L16" s="228"/>
      <c r="M16" s="228"/>
      <c r="N16" s="229"/>
      <c r="O16" s="230" t="s">
        <v>12</v>
      </c>
      <c r="P16" s="231"/>
      <c r="Q16" s="231"/>
      <c r="R16" s="231"/>
      <c r="S16" s="232" t="str">
        <f>IF(VLOOKUP($AY$2,Data,16,FALSE)=0,"-",VLOOKUP($AY$2,Data,16,FALSE))</f>
        <v>-</v>
      </c>
      <c r="T16" s="232"/>
      <c r="U16" s="232"/>
      <c r="V16" s="232"/>
      <c r="W16" s="232"/>
      <c r="X16" s="232"/>
      <c r="Y16" s="232"/>
      <c r="Z16" s="232"/>
      <c r="AA16" s="232"/>
      <c r="AB16" s="233" t="s">
        <v>51</v>
      </c>
      <c r="AC16" s="233"/>
      <c r="AD16" s="233"/>
      <c r="AE16" s="234"/>
      <c r="AF16" s="230" t="s">
        <v>13</v>
      </c>
      <c r="AG16" s="231"/>
      <c r="AH16" s="231"/>
      <c r="AI16" s="231"/>
      <c r="AJ16" s="232" t="str">
        <f>IF(VLOOKUP($AY$2,Data,11,FALSE)=0,"-",VLOOKUP($AY$2,Data,11,FALSE))</f>
        <v>（選択して下さい）</v>
      </c>
      <c r="AK16" s="232"/>
      <c r="AL16" s="232"/>
      <c r="AM16" s="232"/>
      <c r="AN16" s="232"/>
      <c r="AO16" s="232"/>
      <c r="AP16" s="232"/>
      <c r="AQ16" s="232"/>
      <c r="AR16" s="232"/>
      <c r="AS16" s="233" t="s">
        <v>52</v>
      </c>
      <c r="AT16" s="233"/>
      <c r="AU16" s="233"/>
      <c r="AV16" s="234"/>
    </row>
    <row r="17" spans="2:48" ht="24.75" customHeight="1">
      <c r="B17" s="190"/>
      <c r="C17" s="191"/>
      <c r="D17" s="191"/>
      <c r="E17" s="191"/>
      <c r="F17" s="191"/>
      <c r="G17" s="305"/>
      <c r="H17" s="299" t="s">
        <v>19</v>
      </c>
      <c r="I17" s="300"/>
      <c r="J17" s="300"/>
      <c r="K17" s="300"/>
      <c r="L17" s="300"/>
      <c r="M17" s="300"/>
      <c r="N17" s="301"/>
      <c r="O17" s="262" t="s">
        <v>12</v>
      </c>
      <c r="P17" s="263"/>
      <c r="Q17" s="263"/>
      <c r="R17" s="263"/>
      <c r="S17" s="15" t="s">
        <v>67</v>
      </c>
      <c r="T17" s="314" t="str">
        <f>IF(VLOOKUP($AY$2,Data,17,FALSE)=0,"-",VLOOKUP($AY$2,Data,17,FALSE))</f>
        <v>-</v>
      </c>
      <c r="U17" s="314"/>
      <c r="V17" s="314"/>
      <c r="W17" s="314"/>
      <c r="X17" s="314"/>
      <c r="Y17" s="314"/>
      <c r="Z17" s="314"/>
      <c r="AA17" s="15" t="s">
        <v>68</v>
      </c>
      <c r="AB17" s="233" t="s">
        <v>51</v>
      </c>
      <c r="AC17" s="233"/>
      <c r="AD17" s="233"/>
      <c r="AE17" s="234"/>
      <c r="AF17" s="262" t="s">
        <v>13</v>
      </c>
      <c r="AG17" s="263"/>
      <c r="AH17" s="263"/>
      <c r="AI17" s="263"/>
      <c r="AJ17" s="15" t="s">
        <v>69</v>
      </c>
      <c r="AK17" s="314" t="str">
        <f>IF(VLOOKUP($AY$2,Data,12,FALSE)=0,"-",VLOOKUP($AY$2,Data,12,FALSE))</f>
        <v>-</v>
      </c>
      <c r="AL17" s="314"/>
      <c r="AM17" s="314"/>
      <c r="AN17" s="314"/>
      <c r="AO17" s="314"/>
      <c r="AP17" s="314"/>
      <c r="AQ17" s="314"/>
      <c r="AR17" s="15" t="s">
        <v>70</v>
      </c>
      <c r="AS17" s="233" t="s">
        <v>52</v>
      </c>
      <c r="AT17" s="233"/>
      <c r="AU17" s="233"/>
      <c r="AV17" s="234"/>
    </row>
    <row r="18" spans="2:48" ht="24.75" customHeight="1">
      <c r="B18" s="190"/>
      <c r="C18" s="191"/>
      <c r="D18" s="191"/>
      <c r="E18" s="191"/>
      <c r="F18" s="191"/>
      <c r="G18" s="305"/>
      <c r="H18" s="265" t="s">
        <v>6</v>
      </c>
      <c r="I18" s="266"/>
      <c r="J18" s="266"/>
      <c r="K18" s="266"/>
      <c r="L18" s="266"/>
      <c r="M18" s="266"/>
      <c r="N18" s="267"/>
      <c r="O18" s="262" t="s">
        <v>12</v>
      </c>
      <c r="P18" s="263"/>
      <c r="Q18" s="263"/>
      <c r="R18" s="263"/>
      <c r="S18" s="314" t="str">
        <f>IF(VLOOKUP($AY$2,Data,18,FALSE)=0,"-",VLOOKUP($AY$2,Data,18,FALSE))</f>
        <v>-</v>
      </c>
      <c r="T18" s="314"/>
      <c r="U18" s="314"/>
      <c r="V18" s="314"/>
      <c r="W18" s="314"/>
      <c r="X18" s="314"/>
      <c r="Y18" s="314"/>
      <c r="Z18" s="314"/>
      <c r="AA18" s="314"/>
      <c r="AB18" s="260"/>
      <c r="AC18" s="260"/>
      <c r="AD18" s="260"/>
      <c r="AE18" s="261"/>
      <c r="AF18" s="262" t="s">
        <v>13</v>
      </c>
      <c r="AG18" s="263"/>
      <c r="AH18" s="263"/>
      <c r="AI18" s="263"/>
      <c r="AJ18" s="314" t="str">
        <f>IF(VLOOKUP($AY$2,Data,13,FALSE)=0,"-",VLOOKUP($AY$2,Data,13,FALSE))</f>
        <v>（選択して下さい）</v>
      </c>
      <c r="AK18" s="314"/>
      <c r="AL18" s="314"/>
      <c r="AM18" s="314"/>
      <c r="AN18" s="314"/>
      <c r="AO18" s="314"/>
      <c r="AP18" s="314"/>
      <c r="AQ18" s="314"/>
      <c r="AR18" s="314"/>
      <c r="AS18" s="260"/>
      <c r="AT18" s="260"/>
      <c r="AU18" s="260"/>
      <c r="AV18" s="261"/>
    </row>
    <row r="19" spans="2:48" ht="24.75" customHeight="1">
      <c r="B19" s="190"/>
      <c r="C19" s="191"/>
      <c r="D19" s="191"/>
      <c r="E19" s="191"/>
      <c r="F19" s="191"/>
      <c r="G19" s="305"/>
      <c r="H19" s="265" t="s">
        <v>139</v>
      </c>
      <c r="I19" s="266"/>
      <c r="J19" s="266"/>
      <c r="K19" s="266"/>
      <c r="L19" s="266"/>
      <c r="M19" s="266"/>
      <c r="N19" s="267"/>
      <c r="O19" s="262" t="s">
        <v>12</v>
      </c>
      <c r="P19" s="263"/>
      <c r="Q19" s="263"/>
      <c r="R19" s="263"/>
      <c r="S19" s="314" t="str">
        <f>IF(VLOOKUP($AY$2,Data,19,FALSE)=0,"-",VLOOKUP($AY$2,Data,19,FALSE))</f>
        <v>-</v>
      </c>
      <c r="T19" s="314"/>
      <c r="U19" s="314"/>
      <c r="V19" s="314"/>
      <c r="W19" s="314"/>
      <c r="X19" s="314"/>
      <c r="Y19" s="314"/>
      <c r="Z19" s="314"/>
      <c r="AA19" s="314"/>
      <c r="AB19" s="250" t="s">
        <v>53</v>
      </c>
      <c r="AC19" s="250"/>
      <c r="AD19" s="250"/>
      <c r="AE19" s="251"/>
      <c r="AF19" s="262" t="s">
        <v>13</v>
      </c>
      <c r="AG19" s="263"/>
      <c r="AH19" s="263"/>
      <c r="AI19" s="263"/>
      <c r="AJ19" s="314" t="str">
        <f>IF(VLOOKUP($AY$2,Data,14,FALSE)=0,"-",VLOOKUP($AY$2,Data,14,FALSE))</f>
        <v>-</v>
      </c>
      <c r="AK19" s="314"/>
      <c r="AL19" s="314"/>
      <c r="AM19" s="314"/>
      <c r="AN19" s="314"/>
      <c r="AO19" s="314"/>
      <c r="AP19" s="314"/>
      <c r="AQ19" s="314"/>
      <c r="AR19" s="314"/>
      <c r="AS19" s="250" t="s">
        <v>54</v>
      </c>
      <c r="AT19" s="250"/>
      <c r="AU19" s="250"/>
      <c r="AV19" s="251"/>
    </row>
    <row r="20" spans="2:48" ht="24.75" customHeight="1">
      <c r="B20" s="176"/>
      <c r="C20" s="177"/>
      <c r="D20" s="177"/>
      <c r="E20" s="177"/>
      <c r="F20" s="177"/>
      <c r="G20" s="306"/>
      <c r="H20" s="239" t="s">
        <v>140</v>
      </c>
      <c r="I20" s="240"/>
      <c r="J20" s="240"/>
      <c r="K20" s="240"/>
      <c r="L20" s="240"/>
      <c r="M20" s="240"/>
      <c r="N20" s="241"/>
      <c r="O20" s="235" t="s">
        <v>12</v>
      </c>
      <c r="P20" s="236"/>
      <c r="Q20" s="236"/>
      <c r="R20" s="236"/>
      <c r="S20" s="247" t="str">
        <f>IF(VLOOKUP($AY$2,Data,20,FALSE)=0,"-",VLOOKUP($AY$2,Data,20,FALSE))</f>
        <v>-</v>
      </c>
      <c r="T20" s="247"/>
      <c r="U20" s="247"/>
      <c r="V20" s="247"/>
      <c r="W20" s="247"/>
      <c r="X20" s="247"/>
      <c r="Y20" s="247"/>
      <c r="Z20" s="247"/>
      <c r="AA20" s="247"/>
      <c r="AB20" s="248" t="s">
        <v>53</v>
      </c>
      <c r="AC20" s="248"/>
      <c r="AD20" s="248"/>
      <c r="AE20" s="249"/>
      <c r="AF20" s="235" t="s">
        <v>13</v>
      </c>
      <c r="AG20" s="236"/>
      <c r="AH20" s="236"/>
      <c r="AI20" s="236"/>
      <c r="AJ20" s="247" t="str">
        <f>IF(VLOOKUP($AY$2,Data,15,FALSE)=0,"-",VLOOKUP($AY$2,Data,15,FALSE))</f>
        <v>-</v>
      </c>
      <c r="AK20" s="247"/>
      <c r="AL20" s="247"/>
      <c r="AM20" s="247"/>
      <c r="AN20" s="247"/>
      <c r="AO20" s="247"/>
      <c r="AP20" s="247"/>
      <c r="AQ20" s="247"/>
      <c r="AR20" s="247"/>
      <c r="AS20" s="248" t="s">
        <v>54</v>
      </c>
      <c r="AT20" s="248"/>
      <c r="AU20" s="248"/>
      <c r="AV20" s="249"/>
    </row>
    <row r="21" spans="2:48" ht="24.75" customHeight="1">
      <c r="B21" s="173" t="s">
        <v>10</v>
      </c>
      <c r="C21" s="242"/>
      <c r="D21" s="242"/>
      <c r="E21" s="242"/>
      <c r="F21" s="242"/>
      <c r="G21" s="258"/>
      <c r="H21" s="253" t="s">
        <v>5</v>
      </c>
      <c r="I21" s="254"/>
      <c r="J21" s="254"/>
      <c r="K21" s="254"/>
      <c r="L21" s="254"/>
      <c r="M21" s="254"/>
      <c r="N21" s="255"/>
      <c r="O21" s="205" t="s">
        <v>12</v>
      </c>
      <c r="P21" s="206"/>
      <c r="Q21" s="206"/>
      <c r="R21" s="206"/>
      <c r="S21" s="257" t="str">
        <f>IF(VLOOKUP($AY$2,Data,24,FALSE)=0,"-",VLOOKUP($AY$2,Data,24,FALSE))</f>
        <v>-</v>
      </c>
      <c r="T21" s="257"/>
      <c r="U21" s="257"/>
      <c r="V21" s="257"/>
      <c r="W21" s="257"/>
      <c r="X21" s="257"/>
      <c r="Y21" s="257"/>
      <c r="Z21" s="257"/>
      <c r="AA21" s="257"/>
      <c r="AB21" s="237" t="s">
        <v>51</v>
      </c>
      <c r="AC21" s="237"/>
      <c r="AD21" s="237"/>
      <c r="AE21" s="238"/>
      <c r="AF21" s="205" t="s">
        <v>13</v>
      </c>
      <c r="AG21" s="206"/>
      <c r="AH21" s="206"/>
      <c r="AI21" s="206"/>
      <c r="AJ21" s="257" t="str">
        <f>IF(VLOOKUP($AY$2,Data,21,FALSE)=0,"-",VLOOKUP($AY$2,Data,21,FALSE))</f>
        <v>-</v>
      </c>
      <c r="AK21" s="257"/>
      <c r="AL21" s="257"/>
      <c r="AM21" s="257"/>
      <c r="AN21" s="257"/>
      <c r="AO21" s="257"/>
      <c r="AP21" s="257"/>
      <c r="AQ21" s="257"/>
      <c r="AR21" s="257"/>
      <c r="AS21" s="237" t="s">
        <v>52</v>
      </c>
      <c r="AT21" s="237"/>
      <c r="AU21" s="237"/>
      <c r="AV21" s="238"/>
    </row>
    <row r="22" spans="2:48" ht="24.75" customHeight="1">
      <c r="B22" s="243"/>
      <c r="C22" s="244"/>
      <c r="D22" s="244"/>
      <c r="E22" s="244"/>
      <c r="F22" s="244"/>
      <c r="G22" s="259"/>
      <c r="H22" s="227" t="s">
        <v>139</v>
      </c>
      <c r="I22" s="228"/>
      <c r="J22" s="228"/>
      <c r="K22" s="228"/>
      <c r="L22" s="228"/>
      <c r="M22" s="228"/>
      <c r="N22" s="229"/>
      <c r="O22" s="230" t="s">
        <v>12</v>
      </c>
      <c r="P22" s="231"/>
      <c r="Q22" s="231"/>
      <c r="R22" s="231"/>
      <c r="S22" s="232" t="str">
        <f>IF(VLOOKUP($AY$2,Data,25,FALSE)=0,"-",VLOOKUP($AY$2,Data,25,FALSE))</f>
        <v>-</v>
      </c>
      <c r="T22" s="232"/>
      <c r="U22" s="232"/>
      <c r="V22" s="232"/>
      <c r="W22" s="232"/>
      <c r="X22" s="232"/>
      <c r="Y22" s="232"/>
      <c r="Z22" s="232"/>
      <c r="AA22" s="232"/>
      <c r="AB22" s="233" t="s">
        <v>53</v>
      </c>
      <c r="AC22" s="233"/>
      <c r="AD22" s="233"/>
      <c r="AE22" s="234"/>
      <c r="AF22" s="230" t="s">
        <v>13</v>
      </c>
      <c r="AG22" s="231"/>
      <c r="AH22" s="231"/>
      <c r="AI22" s="231"/>
      <c r="AJ22" s="232" t="str">
        <f>IF(VLOOKUP($AY$2,Data,22,FALSE)=0,"-",VLOOKUP($AY$2,Data,22,FALSE))</f>
        <v>-</v>
      </c>
      <c r="AK22" s="232"/>
      <c r="AL22" s="232"/>
      <c r="AM22" s="232"/>
      <c r="AN22" s="232"/>
      <c r="AO22" s="232"/>
      <c r="AP22" s="232"/>
      <c r="AQ22" s="232"/>
      <c r="AR22" s="232"/>
      <c r="AS22" s="233" t="s">
        <v>54</v>
      </c>
      <c r="AT22" s="233"/>
      <c r="AU22" s="233"/>
      <c r="AV22" s="234"/>
    </row>
    <row r="23" spans="2:48" ht="24.75" customHeight="1">
      <c r="B23" s="243"/>
      <c r="C23" s="244"/>
      <c r="D23" s="244"/>
      <c r="E23" s="244"/>
      <c r="F23" s="244"/>
      <c r="G23" s="259"/>
      <c r="H23" s="239" t="s">
        <v>140</v>
      </c>
      <c r="I23" s="240"/>
      <c r="J23" s="240"/>
      <c r="K23" s="240"/>
      <c r="L23" s="240"/>
      <c r="M23" s="240"/>
      <c r="N23" s="241"/>
      <c r="O23" s="235" t="s">
        <v>12</v>
      </c>
      <c r="P23" s="236"/>
      <c r="Q23" s="236"/>
      <c r="R23" s="236"/>
      <c r="S23" s="247" t="str">
        <f>IF(VLOOKUP($AY$2,Data,26,FALSE)=0,"-",VLOOKUP($AY$2,Data,26,FALSE))</f>
        <v>-</v>
      </c>
      <c r="T23" s="247"/>
      <c r="U23" s="247"/>
      <c r="V23" s="247"/>
      <c r="W23" s="247"/>
      <c r="X23" s="247"/>
      <c r="Y23" s="247"/>
      <c r="Z23" s="247"/>
      <c r="AA23" s="247"/>
      <c r="AB23" s="248" t="s">
        <v>53</v>
      </c>
      <c r="AC23" s="248"/>
      <c r="AD23" s="248"/>
      <c r="AE23" s="249"/>
      <c r="AF23" s="235" t="s">
        <v>13</v>
      </c>
      <c r="AG23" s="236"/>
      <c r="AH23" s="236"/>
      <c r="AI23" s="236"/>
      <c r="AJ23" s="247" t="str">
        <f>IF(VLOOKUP($AY$2,Data,23,FALSE)=0,"-",VLOOKUP($AY$2,Data,23,FALSE))</f>
        <v>-</v>
      </c>
      <c r="AK23" s="247"/>
      <c r="AL23" s="247"/>
      <c r="AM23" s="247"/>
      <c r="AN23" s="247"/>
      <c r="AO23" s="247"/>
      <c r="AP23" s="247"/>
      <c r="AQ23" s="247"/>
      <c r="AR23" s="247"/>
      <c r="AS23" s="248" t="s">
        <v>54</v>
      </c>
      <c r="AT23" s="248"/>
      <c r="AU23" s="248"/>
      <c r="AV23" s="249"/>
    </row>
    <row r="24" spans="2:48" ht="24.75" customHeight="1">
      <c r="B24" s="173" t="s">
        <v>11</v>
      </c>
      <c r="C24" s="242"/>
      <c r="D24" s="242"/>
      <c r="E24" s="242"/>
      <c r="F24" s="242"/>
      <c r="G24" s="242"/>
      <c r="H24" s="253" t="s">
        <v>5</v>
      </c>
      <c r="I24" s="254"/>
      <c r="J24" s="254"/>
      <c r="K24" s="254"/>
      <c r="L24" s="254"/>
      <c r="M24" s="254"/>
      <c r="N24" s="255"/>
      <c r="O24" s="205" t="s">
        <v>12</v>
      </c>
      <c r="P24" s="206"/>
      <c r="Q24" s="206"/>
      <c r="R24" s="206"/>
      <c r="S24" s="257" t="str">
        <f>IF(VLOOKUP($AY$2,Data,30,FALSE)=0,"-",VLOOKUP($AY$2,Data,30,FALSE))</f>
        <v>-</v>
      </c>
      <c r="T24" s="257"/>
      <c r="U24" s="257"/>
      <c r="V24" s="257"/>
      <c r="W24" s="257"/>
      <c r="X24" s="257"/>
      <c r="Y24" s="257"/>
      <c r="Z24" s="257"/>
      <c r="AA24" s="257"/>
      <c r="AB24" s="237" t="s">
        <v>51</v>
      </c>
      <c r="AC24" s="237"/>
      <c r="AD24" s="237"/>
      <c r="AE24" s="238"/>
      <c r="AF24" s="205" t="s">
        <v>13</v>
      </c>
      <c r="AG24" s="206"/>
      <c r="AH24" s="206"/>
      <c r="AI24" s="206"/>
      <c r="AJ24" s="257" t="str">
        <f>IF(VLOOKUP($AY$2,Data,27,FALSE)=0,"-",VLOOKUP($AY$2,Data,27,FALSE))</f>
        <v>-</v>
      </c>
      <c r="AK24" s="257"/>
      <c r="AL24" s="257"/>
      <c r="AM24" s="257"/>
      <c r="AN24" s="257"/>
      <c r="AO24" s="257"/>
      <c r="AP24" s="257"/>
      <c r="AQ24" s="257"/>
      <c r="AR24" s="257"/>
      <c r="AS24" s="237" t="s">
        <v>52</v>
      </c>
      <c r="AT24" s="237"/>
      <c r="AU24" s="237"/>
      <c r="AV24" s="238"/>
    </row>
    <row r="25" spans="2:48" ht="24.75" customHeight="1">
      <c r="B25" s="243"/>
      <c r="C25" s="244"/>
      <c r="D25" s="244"/>
      <c r="E25" s="244"/>
      <c r="F25" s="244"/>
      <c r="G25" s="244"/>
      <c r="H25" s="227" t="s">
        <v>139</v>
      </c>
      <c r="I25" s="228"/>
      <c r="J25" s="228"/>
      <c r="K25" s="228"/>
      <c r="L25" s="228"/>
      <c r="M25" s="228"/>
      <c r="N25" s="229"/>
      <c r="O25" s="230" t="s">
        <v>12</v>
      </c>
      <c r="P25" s="231"/>
      <c r="Q25" s="231"/>
      <c r="R25" s="231"/>
      <c r="S25" s="232" t="str">
        <f>IF(VLOOKUP($AY$2,Data,31,FALSE)=0,"-",VLOOKUP($AY$2,Data,31,FALSE))</f>
        <v>-</v>
      </c>
      <c r="T25" s="232"/>
      <c r="U25" s="232"/>
      <c r="V25" s="232"/>
      <c r="W25" s="232"/>
      <c r="X25" s="232"/>
      <c r="Y25" s="232"/>
      <c r="Z25" s="232"/>
      <c r="AA25" s="232"/>
      <c r="AB25" s="233" t="s">
        <v>53</v>
      </c>
      <c r="AC25" s="233"/>
      <c r="AD25" s="233"/>
      <c r="AE25" s="234"/>
      <c r="AF25" s="230" t="s">
        <v>13</v>
      </c>
      <c r="AG25" s="231"/>
      <c r="AH25" s="231"/>
      <c r="AI25" s="231"/>
      <c r="AJ25" s="232" t="str">
        <f>IF(VLOOKUP($AY$2,Data,28,FALSE)=0,"-",VLOOKUP($AY$2,Data,28,FALSE))</f>
        <v>-</v>
      </c>
      <c r="AK25" s="232"/>
      <c r="AL25" s="232"/>
      <c r="AM25" s="232"/>
      <c r="AN25" s="232"/>
      <c r="AO25" s="232"/>
      <c r="AP25" s="232"/>
      <c r="AQ25" s="232"/>
      <c r="AR25" s="232"/>
      <c r="AS25" s="233" t="s">
        <v>54</v>
      </c>
      <c r="AT25" s="233"/>
      <c r="AU25" s="233"/>
      <c r="AV25" s="234"/>
    </row>
    <row r="26" spans="2:48" ht="24.75" customHeight="1">
      <c r="B26" s="245"/>
      <c r="C26" s="246"/>
      <c r="D26" s="246"/>
      <c r="E26" s="246"/>
      <c r="F26" s="246"/>
      <c r="G26" s="246"/>
      <c r="H26" s="239" t="s">
        <v>140</v>
      </c>
      <c r="I26" s="240"/>
      <c r="J26" s="240"/>
      <c r="K26" s="240"/>
      <c r="L26" s="240"/>
      <c r="M26" s="240"/>
      <c r="N26" s="241"/>
      <c r="O26" s="235" t="s">
        <v>12</v>
      </c>
      <c r="P26" s="236"/>
      <c r="Q26" s="236"/>
      <c r="R26" s="236"/>
      <c r="S26" s="247" t="str">
        <f>IF(VLOOKUP($AY$2,Data,32,FALSE)=0,"-",VLOOKUP($AY$2,Data,32,FALSE))</f>
        <v>-</v>
      </c>
      <c r="T26" s="247"/>
      <c r="U26" s="247"/>
      <c r="V26" s="247"/>
      <c r="W26" s="247"/>
      <c r="X26" s="247"/>
      <c r="Y26" s="247"/>
      <c r="Z26" s="247"/>
      <c r="AA26" s="247"/>
      <c r="AB26" s="248" t="s">
        <v>53</v>
      </c>
      <c r="AC26" s="248"/>
      <c r="AD26" s="248"/>
      <c r="AE26" s="249"/>
      <c r="AF26" s="235" t="s">
        <v>13</v>
      </c>
      <c r="AG26" s="236"/>
      <c r="AH26" s="236"/>
      <c r="AI26" s="236"/>
      <c r="AJ26" s="247" t="str">
        <f>IF(VLOOKUP($AY$2,Data,29,FALSE)=0,"-",VLOOKUP($AY$2,Data,29,FALSE))</f>
        <v>-</v>
      </c>
      <c r="AK26" s="247"/>
      <c r="AL26" s="247"/>
      <c r="AM26" s="247"/>
      <c r="AN26" s="247"/>
      <c r="AO26" s="247"/>
      <c r="AP26" s="247"/>
      <c r="AQ26" s="247"/>
      <c r="AR26" s="247"/>
      <c r="AS26" s="248" t="s">
        <v>54</v>
      </c>
      <c r="AT26" s="248"/>
      <c r="AU26" s="248"/>
      <c r="AV26" s="249"/>
    </row>
    <row r="27" spans="2:48" ht="24.75" customHeight="1">
      <c r="B27" s="219" t="s">
        <v>7</v>
      </c>
      <c r="C27" s="220"/>
      <c r="D27" s="220"/>
      <c r="E27" s="220"/>
      <c r="F27" s="220"/>
      <c r="G27" s="220"/>
      <c r="H27" s="220"/>
      <c r="I27" s="220"/>
      <c r="J27" s="220"/>
      <c r="K27" s="220"/>
      <c r="L27" s="220"/>
      <c r="M27" s="220"/>
      <c r="N27" s="221"/>
      <c r="O27" s="224" t="s">
        <v>12</v>
      </c>
      <c r="P27" s="225"/>
      <c r="Q27" s="225"/>
      <c r="R27" s="225"/>
      <c r="S27" s="226" t="str">
        <f>IF(VLOOKUP($AY$2,Data,34,FALSE)=0,"-",VLOOKUP($AY$2,Data,34,FALSE))</f>
        <v>-</v>
      </c>
      <c r="T27" s="226"/>
      <c r="U27" s="226"/>
      <c r="V27" s="226"/>
      <c r="W27" s="226"/>
      <c r="X27" s="226"/>
      <c r="Y27" s="226"/>
      <c r="Z27" s="226"/>
      <c r="AA27" s="226"/>
      <c r="AB27" s="222" t="s">
        <v>51</v>
      </c>
      <c r="AC27" s="222"/>
      <c r="AD27" s="222"/>
      <c r="AE27" s="223"/>
      <c r="AF27" s="224" t="s">
        <v>13</v>
      </c>
      <c r="AG27" s="225"/>
      <c r="AH27" s="225"/>
      <c r="AI27" s="225"/>
      <c r="AJ27" s="226" t="str">
        <f>IF(VLOOKUP($AY$2,Data,33,FALSE)=0,"-",VLOOKUP($AY$2,Data,33,FALSE))</f>
        <v>-</v>
      </c>
      <c r="AK27" s="226"/>
      <c r="AL27" s="226"/>
      <c r="AM27" s="226"/>
      <c r="AN27" s="226"/>
      <c r="AO27" s="226"/>
      <c r="AP27" s="226"/>
      <c r="AQ27" s="226"/>
      <c r="AR27" s="226"/>
      <c r="AS27" s="222" t="s">
        <v>52</v>
      </c>
      <c r="AT27" s="222"/>
      <c r="AU27" s="222"/>
      <c r="AV27" s="223"/>
    </row>
    <row r="28" spans="2:48" ht="24.75" customHeight="1">
      <c r="B28" s="219" t="s">
        <v>14</v>
      </c>
      <c r="C28" s="220"/>
      <c r="D28" s="220"/>
      <c r="E28" s="220"/>
      <c r="F28" s="220"/>
      <c r="G28" s="220"/>
      <c r="H28" s="220"/>
      <c r="I28" s="220"/>
      <c r="J28" s="220"/>
      <c r="K28" s="220"/>
      <c r="L28" s="220"/>
      <c r="M28" s="220"/>
      <c r="N28" s="221"/>
      <c r="O28" s="224" t="s">
        <v>12</v>
      </c>
      <c r="P28" s="225"/>
      <c r="Q28" s="225"/>
      <c r="R28" s="225"/>
      <c r="S28" s="226" t="str">
        <f>IF(VLOOKUP($AY$2,Data,38,FALSE)=0,"-",VLOOKUP($AY$2,Data,38,FALSE))</f>
        <v>-</v>
      </c>
      <c r="T28" s="226"/>
      <c r="U28" s="226"/>
      <c r="V28" s="226"/>
      <c r="W28" s="226"/>
      <c r="X28" s="226"/>
      <c r="Y28" s="226"/>
      <c r="Z28" s="226"/>
      <c r="AA28" s="226"/>
      <c r="AB28" s="222" t="s">
        <v>55</v>
      </c>
      <c r="AC28" s="222"/>
      <c r="AD28" s="222"/>
      <c r="AE28" s="223"/>
      <c r="AF28" s="224" t="s">
        <v>13</v>
      </c>
      <c r="AG28" s="225"/>
      <c r="AH28" s="225"/>
      <c r="AI28" s="225"/>
      <c r="AJ28" s="226" t="str">
        <f>IF(VLOOKUP($AY$2,Data,35,FALSE)=0,"-",VLOOKUP($AY$2,Data,35,FALSE))</f>
        <v>-</v>
      </c>
      <c r="AK28" s="226"/>
      <c r="AL28" s="226"/>
      <c r="AM28" s="226"/>
      <c r="AN28" s="226"/>
      <c r="AO28" s="226"/>
      <c r="AP28" s="226"/>
      <c r="AQ28" s="226"/>
      <c r="AR28" s="226"/>
      <c r="AS28" s="222" t="s">
        <v>56</v>
      </c>
      <c r="AT28" s="222"/>
      <c r="AU28" s="222"/>
      <c r="AV28" s="223"/>
    </row>
    <row r="29" spans="2:48" ht="24.75" customHeight="1">
      <c r="B29" s="219" t="s">
        <v>15</v>
      </c>
      <c r="C29" s="220"/>
      <c r="D29" s="220"/>
      <c r="E29" s="220"/>
      <c r="F29" s="220"/>
      <c r="G29" s="220"/>
      <c r="H29" s="220"/>
      <c r="I29" s="220"/>
      <c r="J29" s="220"/>
      <c r="K29" s="220"/>
      <c r="L29" s="220"/>
      <c r="M29" s="220"/>
      <c r="N29" s="221"/>
      <c r="O29" s="224" t="s">
        <v>12</v>
      </c>
      <c r="P29" s="225"/>
      <c r="Q29" s="225"/>
      <c r="R29" s="225"/>
      <c r="S29" s="226" t="str">
        <f>IF(VLOOKUP($AY$2,Data,39,FALSE)=0,"-",VLOOKUP($AY$2,Data,39,FALSE))</f>
        <v>-</v>
      </c>
      <c r="T29" s="226"/>
      <c r="U29" s="226"/>
      <c r="V29" s="226"/>
      <c r="W29" s="226"/>
      <c r="X29" s="226"/>
      <c r="Y29" s="226"/>
      <c r="Z29" s="226"/>
      <c r="AA29" s="226"/>
      <c r="AB29" s="222" t="s">
        <v>51</v>
      </c>
      <c r="AC29" s="222"/>
      <c r="AD29" s="222"/>
      <c r="AE29" s="223"/>
      <c r="AF29" s="224" t="s">
        <v>13</v>
      </c>
      <c r="AG29" s="225"/>
      <c r="AH29" s="225"/>
      <c r="AI29" s="225"/>
      <c r="AJ29" s="226" t="str">
        <f>IF(VLOOKUP($AY$2,Data,36,FALSE)=0,"-",VLOOKUP($AY$2,Data,36,FALSE))</f>
        <v>-</v>
      </c>
      <c r="AK29" s="226"/>
      <c r="AL29" s="226"/>
      <c r="AM29" s="226"/>
      <c r="AN29" s="226"/>
      <c r="AO29" s="226"/>
      <c r="AP29" s="226"/>
      <c r="AQ29" s="226"/>
      <c r="AR29" s="226"/>
      <c r="AS29" s="222" t="s">
        <v>52</v>
      </c>
      <c r="AT29" s="222"/>
      <c r="AU29" s="222"/>
      <c r="AV29" s="223"/>
    </row>
    <row r="30" spans="2:48" ht="24.75" customHeight="1">
      <c r="B30" s="202" t="s">
        <v>18</v>
      </c>
      <c r="C30" s="203"/>
      <c r="D30" s="203"/>
      <c r="E30" s="203"/>
      <c r="F30" s="203"/>
      <c r="G30" s="203"/>
      <c r="H30" s="203"/>
      <c r="I30" s="203"/>
      <c r="J30" s="203"/>
      <c r="K30" s="203"/>
      <c r="L30" s="203"/>
      <c r="M30" s="203"/>
      <c r="N30" s="204"/>
      <c r="O30" s="205" t="s">
        <v>12</v>
      </c>
      <c r="P30" s="206"/>
      <c r="Q30" s="206"/>
      <c r="R30" s="206"/>
      <c r="S30" s="257" t="str">
        <f>IF(VLOOKUP($AY$2,Data,40,FALSE)=0,"-",VLOOKUP($AY$2,Data,40,FALSE))</f>
        <v>-</v>
      </c>
      <c r="T30" s="257"/>
      <c r="U30" s="257"/>
      <c r="V30" s="257"/>
      <c r="W30" s="257"/>
      <c r="X30" s="257"/>
      <c r="Y30" s="257"/>
      <c r="Z30" s="257"/>
      <c r="AA30" s="257"/>
      <c r="AB30" s="208" t="s">
        <v>51</v>
      </c>
      <c r="AC30" s="208"/>
      <c r="AD30" s="208"/>
      <c r="AE30" s="209"/>
      <c r="AF30" s="205" t="s">
        <v>13</v>
      </c>
      <c r="AG30" s="206"/>
      <c r="AH30" s="206"/>
      <c r="AI30" s="206"/>
      <c r="AJ30" s="257" t="str">
        <f>IF(VLOOKUP($AY$2,Data,37,FALSE)=0,"-",VLOOKUP($AY$2,Data,37,FALSE))</f>
        <v>-</v>
      </c>
      <c r="AK30" s="257"/>
      <c r="AL30" s="257"/>
      <c r="AM30" s="257"/>
      <c r="AN30" s="257"/>
      <c r="AO30" s="257"/>
      <c r="AP30" s="257"/>
      <c r="AQ30" s="257"/>
      <c r="AR30" s="257"/>
      <c r="AS30" s="208" t="s">
        <v>52</v>
      </c>
      <c r="AT30" s="208"/>
      <c r="AU30" s="208"/>
      <c r="AV30" s="209"/>
    </row>
    <row r="31" spans="2:48" ht="33.75" customHeight="1">
      <c r="B31" s="202" t="s">
        <v>16</v>
      </c>
      <c r="C31" s="203"/>
      <c r="D31" s="203"/>
      <c r="E31" s="203"/>
      <c r="F31" s="203"/>
      <c r="G31" s="203"/>
      <c r="H31" s="203"/>
      <c r="I31" s="203"/>
      <c r="J31" s="203"/>
      <c r="K31" s="203"/>
      <c r="L31" s="203"/>
      <c r="M31" s="203"/>
      <c r="N31" s="204"/>
      <c r="O31" s="318" t="str">
        <f>IF(VLOOKUP($AY$2,Data,41,FALSE)=0,"-",VLOOKUP($AY$2,Data,41,FALSE))</f>
        <v>-</v>
      </c>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20"/>
    </row>
    <row r="32" spans="2:48" ht="21.75" customHeight="1">
      <c r="B32" s="219" t="s">
        <v>8</v>
      </c>
      <c r="C32" s="220"/>
      <c r="D32" s="220"/>
      <c r="E32" s="220"/>
      <c r="F32" s="220"/>
      <c r="G32" s="220"/>
      <c r="H32" s="220"/>
      <c r="I32" s="220"/>
      <c r="J32" s="220"/>
      <c r="K32" s="220"/>
      <c r="L32" s="220"/>
      <c r="M32" s="220"/>
      <c r="N32" s="221"/>
      <c r="O32" s="318" t="str">
        <f>IF(VLOOKUP($AY$2,Data,42,FALSE)=0,"-",VLOOKUP($AY$2,Data,42,FALSE))</f>
        <v>-</v>
      </c>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20"/>
    </row>
    <row r="33" spans="2:48" ht="18.600000000000001" customHeight="1">
      <c r="B33" s="173" t="s">
        <v>2</v>
      </c>
      <c r="C33" s="211"/>
      <c r="D33" s="211"/>
      <c r="E33" s="211"/>
      <c r="F33" s="211"/>
      <c r="G33" s="211"/>
      <c r="H33" s="211"/>
      <c r="I33" s="211"/>
      <c r="J33" s="211"/>
      <c r="K33" s="211"/>
      <c r="L33" s="211"/>
      <c r="M33" s="211"/>
      <c r="N33" s="212"/>
      <c r="O33" s="179" t="s">
        <v>46</v>
      </c>
      <c r="P33" s="180"/>
      <c r="Q33" s="180"/>
      <c r="R33" s="180"/>
      <c r="S33" s="180"/>
      <c r="T33" s="180"/>
      <c r="U33" s="180"/>
      <c r="V33" s="181"/>
      <c r="W33" s="327">
        <f>VLOOKUP($AY$2,Data,43,FALSE)</f>
        <v>0</v>
      </c>
      <c r="X33" s="328"/>
      <c r="Y33" s="328"/>
      <c r="Z33" s="328"/>
      <c r="AA33" s="328"/>
      <c r="AB33" s="328"/>
      <c r="AC33" s="328"/>
      <c r="AD33" s="328"/>
      <c r="AE33" s="329"/>
      <c r="AF33" s="182" t="s">
        <v>47</v>
      </c>
      <c r="AG33" s="180"/>
      <c r="AH33" s="180"/>
      <c r="AI33" s="180"/>
      <c r="AJ33" s="180"/>
      <c r="AK33" s="180"/>
      <c r="AL33" s="180"/>
      <c r="AM33" s="181"/>
      <c r="AN33" s="327">
        <f>VLOOKUP($AY$2,Data,44,FALSE)</f>
        <v>0</v>
      </c>
      <c r="AO33" s="328"/>
      <c r="AP33" s="328"/>
      <c r="AQ33" s="328"/>
      <c r="AR33" s="328"/>
      <c r="AS33" s="328"/>
      <c r="AT33" s="328"/>
      <c r="AU33" s="328"/>
      <c r="AV33" s="330"/>
    </row>
    <row r="34" spans="2:48" ht="18.600000000000001" customHeight="1">
      <c r="B34" s="213"/>
      <c r="C34" s="214"/>
      <c r="D34" s="214"/>
      <c r="E34" s="214"/>
      <c r="F34" s="214"/>
      <c r="G34" s="214"/>
      <c r="H34" s="214"/>
      <c r="I34" s="214"/>
      <c r="J34" s="214"/>
      <c r="K34" s="214"/>
      <c r="L34" s="214"/>
      <c r="M34" s="214"/>
      <c r="N34" s="215"/>
      <c r="O34" s="183" t="s">
        <v>0</v>
      </c>
      <c r="P34" s="184"/>
      <c r="Q34" s="184"/>
      <c r="R34" s="184"/>
      <c r="S34" s="184"/>
      <c r="T34" s="184"/>
      <c r="U34" s="184"/>
      <c r="V34" s="185"/>
      <c r="W34" s="321">
        <f>VLOOKUP($AY$2,Data,45,FALSE)</f>
        <v>0</v>
      </c>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3"/>
    </row>
    <row r="35" spans="2:48" ht="18.600000000000001" customHeight="1">
      <c r="B35" s="173" t="s">
        <v>3</v>
      </c>
      <c r="C35" s="174"/>
      <c r="D35" s="174"/>
      <c r="E35" s="174"/>
      <c r="F35" s="174"/>
      <c r="G35" s="174"/>
      <c r="H35" s="174"/>
      <c r="I35" s="174"/>
      <c r="J35" s="174"/>
      <c r="K35" s="174"/>
      <c r="L35" s="174"/>
      <c r="M35" s="174"/>
      <c r="N35" s="175"/>
      <c r="O35" s="179" t="s">
        <v>46</v>
      </c>
      <c r="P35" s="180"/>
      <c r="Q35" s="180"/>
      <c r="R35" s="180"/>
      <c r="S35" s="180"/>
      <c r="T35" s="180"/>
      <c r="U35" s="180"/>
      <c r="V35" s="181"/>
      <c r="W35" s="327" t="str">
        <f>VLOOKUP($AY$2,Data,46,FALSE)</f>
        <v>-</v>
      </c>
      <c r="X35" s="328"/>
      <c r="Y35" s="328"/>
      <c r="Z35" s="328"/>
      <c r="AA35" s="328"/>
      <c r="AB35" s="328"/>
      <c r="AC35" s="328"/>
      <c r="AD35" s="328"/>
      <c r="AE35" s="329"/>
      <c r="AF35" s="182" t="s">
        <v>47</v>
      </c>
      <c r="AG35" s="180"/>
      <c r="AH35" s="180"/>
      <c r="AI35" s="180"/>
      <c r="AJ35" s="180"/>
      <c r="AK35" s="180"/>
      <c r="AL35" s="180"/>
      <c r="AM35" s="181"/>
      <c r="AN35" s="327" t="str">
        <f>VLOOKUP($AY$2,Data,47,FALSE)</f>
        <v>（選択して下さい）</v>
      </c>
      <c r="AO35" s="328"/>
      <c r="AP35" s="328"/>
      <c r="AQ35" s="328"/>
      <c r="AR35" s="328"/>
      <c r="AS35" s="328"/>
      <c r="AT35" s="328"/>
      <c r="AU35" s="328"/>
      <c r="AV35" s="330"/>
    </row>
    <row r="36" spans="2:48" ht="18.600000000000001" customHeight="1">
      <c r="B36" s="176"/>
      <c r="C36" s="177"/>
      <c r="D36" s="177"/>
      <c r="E36" s="177"/>
      <c r="F36" s="177"/>
      <c r="G36" s="177"/>
      <c r="H36" s="177"/>
      <c r="I36" s="177"/>
      <c r="J36" s="177"/>
      <c r="K36" s="177"/>
      <c r="L36" s="177"/>
      <c r="M36" s="177"/>
      <c r="N36" s="178"/>
      <c r="O36" s="183" t="s">
        <v>0</v>
      </c>
      <c r="P36" s="184"/>
      <c r="Q36" s="184"/>
      <c r="R36" s="184"/>
      <c r="S36" s="184"/>
      <c r="T36" s="184"/>
      <c r="U36" s="184"/>
      <c r="V36" s="185"/>
      <c r="W36" s="321">
        <f>VLOOKUP($AY$2,Data,48,FALSE)</f>
        <v>0</v>
      </c>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3"/>
    </row>
    <row r="37" spans="2:48" ht="18.600000000000001" customHeight="1">
      <c r="B37" s="189" t="s">
        <v>1</v>
      </c>
      <c r="C37" s="174"/>
      <c r="D37" s="174"/>
      <c r="E37" s="174"/>
      <c r="F37" s="174"/>
      <c r="G37" s="174"/>
      <c r="H37" s="174"/>
      <c r="I37" s="174"/>
      <c r="J37" s="174"/>
      <c r="K37" s="174"/>
      <c r="L37" s="174"/>
      <c r="M37" s="174"/>
      <c r="N37" s="175"/>
      <c r="O37" s="324">
        <f>VLOOKUP($AY$2,Data,49,FALSE)</f>
        <v>0</v>
      </c>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6"/>
    </row>
    <row r="38" spans="2:48" ht="18.600000000000001" customHeight="1">
      <c r="B38" s="190"/>
      <c r="C38" s="191"/>
      <c r="D38" s="191"/>
      <c r="E38" s="191"/>
      <c r="F38" s="191"/>
      <c r="G38" s="191"/>
      <c r="H38" s="191"/>
      <c r="I38" s="191"/>
      <c r="J38" s="191"/>
      <c r="K38" s="191"/>
      <c r="L38" s="191"/>
      <c r="M38" s="191"/>
      <c r="N38" s="192"/>
      <c r="O38" s="196"/>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8"/>
    </row>
    <row r="39" spans="2:48" ht="18.600000000000001" customHeight="1">
      <c r="B39" s="190"/>
      <c r="C39" s="191"/>
      <c r="D39" s="191"/>
      <c r="E39" s="191"/>
      <c r="F39" s="191"/>
      <c r="G39" s="191"/>
      <c r="H39" s="191"/>
      <c r="I39" s="191"/>
      <c r="J39" s="191"/>
      <c r="K39" s="191"/>
      <c r="L39" s="191"/>
      <c r="M39" s="191"/>
      <c r="N39" s="192"/>
      <c r="O39" s="199"/>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1"/>
    </row>
    <row r="40" spans="2:48" ht="18.600000000000001" customHeight="1">
      <c r="B40" s="190"/>
      <c r="C40" s="191"/>
      <c r="D40" s="191"/>
      <c r="E40" s="191"/>
      <c r="F40" s="191"/>
      <c r="G40" s="191"/>
      <c r="H40" s="191"/>
      <c r="I40" s="191"/>
      <c r="J40" s="191"/>
      <c r="K40" s="191"/>
      <c r="L40" s="191"/>
      <c r="M40" s="191"/>
      <c r="N40" s="192"/>
      <c r="O40" s="199"/>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1"/>
    </row>
    <row r="41" spans="2:48" ht="18.600000000000001" customHeight="1">
      <c r="B41" s="190"/>
      <c r="C41" s="191"/>
      <c r="D41" s="191"/>
      <c r="E41" s="191"/>
      <c r="F41" s="191"/>
      <c r="G41" s="191"/>
      <c r="H41" s="191"/>
      <c r="I41" s="191"/>
      <c r="J41" s="191"/>
      <c r="K41" s="191"/>
      <c r="L41" s="191"/>
      <c r="M41" s="191"/>
      <c r="N41" s="192"/>
      <c r="O41" s="168"/>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70"/>
    </row>
    <row r="42" spans="2:48" ht="18.600000000000001" customHeight="1">
      <c r="B42" s="171" t="s">
        <v>20</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row>
    <row r="43" spans="2:48" ht="18.600000000000001" customHeight="1">
      <c r="B43" s="172" t="s">
        <v>71</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row>
  </sheetData>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B25:AE25"/>
    <mergeCell ref="AS21:AV21"/>
    <mergeCell ref="AJ21:AR21"/>
    <mergeCell ref="AJ24:AR24"/>
    <mergeCell ref="AF21:AI21"/>
    <mergeCell ref="AJ25:AR25"/>
    <mergeCell ref="AS26:AV26"/>
    <mergeCell ref="AS25:AV25"/>
    <mergeCell ref="AS24:AV24"/>
    <mergeCell ref="AF24:AI24"/>
    <mergeCell ref="AF25:AI25"/>
    <mergeCell ref="B32:N32"/>
    <mergeCell ref="O32:AV32"/>
    <mergeCell ref="AB30:AE30"/>
    <mergeCell ref="AJ29:AR29"/>
    <mergeCell ref="AF30:AI30"/>
    <mergeCell ref="AJ30:AR30"/>
    <mergeCell ref="AF27:AI27"/>
    <mergeCell ref="S28:AA28"/>
    <mergeCell ref="AJ28:AR28"/>
    <mergeCell ref="AF28:AI28"/>
    <mergeCell ref="B43:AV43"/>
    <mergeCell ref="W34:AV34"/>
    <mergeCell ref="B33:N34"/>
    <mergeCell ref="B42:AV42"/>
    <mergeCell ref="B35:N36"/>
    <mergeCell ref="W36:AV36"/>
    <mergeCell ref="O37:AV37"/>
    <mergeCell ref="O38:AV38"/>
    <mergeCell ref="O34:V34"/>
    <mergeCell ref="O35:V35"/>
    <mergeCell ref="AF35:AM35"/>
    <mergeCell ref="O39:AV39"/>
    <mergeCell ref="O36:V36"/>
    <mergeCell ref="O33:V33"/>
    <mergeCell ref="W33:AE33"/>
    <mergeCell ref="AN33:AV33"/>
    <mergeCell ref="W35:AE35"/>
    <mergeCell ref="AN35:AV35"/>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AF26:AI26"/>
    <mergeCell ref="O24:R24"/>
    <mergeCell ref="O25:R25"/>
    <mergeCell ref="O27:R27"/>
    <mergeCell ref="AJ27:AR27"/>
    <mergeCell ref="O28:R28"/>
    <mergeCell ref="AB27:AE27"/>
    <mergeCell ref="AB28:AE28"/>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13:AV14"/>
    <mergeCell ref="AB15:AE15"/>
    <mergeCell ref="H15:N15"/>
    <mergeCell ref="AS15:AV15"/>
    <mergeCell ref="S15:AA15"/>
    <mergeCell ref="O15:R15"/>
    <mergeCell ref="AJ15:AR15"/>
    <mergeCell ref="AS16:AV16"/>
    <mergeCell ref="O6:AV6"/>
    <mergeCell ref="AF23:AI23"/>
    <mergeCell ref="AB22:AE22"/>
    <mergeCell ref="AJ18:AR18"/>
    <mergeCell ref="AF19:AI19"/>
    <mergeCell ref="AS18:AV18"/>
    <mergeCell ref="AJ20:AR20"/>
    <mergeCell ref="AJ19:AR19"/>
    <mergeCell ref="AS19:AV19"/>
    <mergeCell ref="AS20:AV20"/>
    <mergeCell ref="AF20:AI20"/>
    <mergeCell ref="B21:G23"/>
    <mergeCell ref="O23:R23"/>
    <mergeCell ref="S23:AA23"/>
    <mergeCell ref="O26:R26"/>
    <mergeCell ref="S26:AA26"/>
    <mergeCell ref="H23:N23"/>
    <mergeCell ref="H26:N26"/>
    <mergeCell ref="S24:AA24"/>
    <mergeCell ref="H22:N22"/>
    <mergeCell ref="H24:N24"/>
    <mergeCell ref="O22:R22"/>
    <mergeCell ref="S22:AA22"/>
    <mergeCell ref="O21:R21"/>
    <mergeCell ref="S25:AA25"/>
    <mergeCell ref="AK17:AQ17"/>
    <mergeCell ref="AF33:AM33"/>
    <mergeCell ref="S30:AA30"/>
    <mergeCell ref="AJ26:AR26"/>
    <mergeCell ref="AJ23:AR23"/>
    <mergeCell ref="AF29:AI29"/>
    <mergeCell ref="AS28:AV28"/>
    <mergeCell ref="O18:R18"/>
    <mergeCell ref="AB16:AE16"/>
    <mergeCell ref="O29:R29"/>
    <mergeCell ref="O30:R30"/>
    <mergeCell ref="AB20:AE20"/>
    <mergeCell ref="AB21:AE21"/>
    <mergeCell ref="S27:AA27"/>
    <mergeCell ref="AB24:AE24"/>
    <mergeCell ref="S29:AA29"/>
    <mergeCell ref="AB26:AE26"/>
    <mergeCell ref="O20:R20"/>
    <mergeCell ref="AS22:AV22"/>
    <mergeCell ref="AS27:AV27"/>
    <mergeCell ref="AJ22:AR22"/>
    <mergeCell ref="AB23:AE23"/>
    <mergeCell ref="AS23:AV23"/>
    <mergeCell ref="AF22:AI22"/>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282" t="s">
        <v>40</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X2" s="13" t="s">
        <v>65</v>
      </c>
      <c r="AY2" s="14">
        <v>23</v>
      </c>
    </row>
    <row r="3" spans="2:51" ht="9.75" customHeight="1">
      <c r="AS3" s="3"/>
      <c r="AT3" s="3"/>
      <c r="AU3" s="3"/>
      <c r="AV3" s="2"/>
    </row>
    <row r="4" spans="2:51" ht="15.75" customHeight="1">
      <c r="B4" s="284" t="s">
        <v>137</v>
      </c>
      <c r="C4" s="285"/>
      <c r="D4" s="285"/>
      <c r="E4" s="285"/>
      <c r="F4" s="285"/>
      <c r="G4" s="285"/>
      <c r="H4" s="285"/>
      <c r="I4" s="285"/>
      <c r="J4" s="285"/>
      <c r="K4" s="285"/>
      <c r="L4" s="285"/>
      <c r="M4" s="285"/>
      <c r="N4" s="286"/>
      <c r="O4" s="284">
        <f>VLOOKUP($AY$2,Data,3,FALSE)</f>
        <v>0</v>
      </c>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6"/>
    </row>
    <row r="5" spans="2:51" ht="15.75" customHeight="1">
      <c r="B5" s="287"/>
      <c r="C5" s="288"/>
      <c r="D5" s="288"/>
      <c r="E5" s="288"/>
      <c r="F5" s="288"/>
      <c r="G5" s="288"/>
      <c r="H5" s="288"/>
      <c r="I5" s="288"/>
      <c r="J5" s="288"/>
      <c r="K5" s="288"/>
      <c r="L5" s="288"/>
      <c r="M5" s="288"/>
      <c r="N5" s="289"/>
      <c r="O5" s="287"/>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9"/>
    </row>
    <row r="6" spans="2:51" ht="23.25" customHeight="1">
      <c r="B6" s="296" t="s">
        <v>29</v>
      </c>
      <c r="C6" s="297"/>
      <c r="D6" s="297"/>
      <c r="E6" s="297"/>
      <c r="F6" s="297"/>
      <c r="G6" s="297"/>
      <c r="H6" s="297"/>
      <c r="I6" s="297"/>
      <c r="J6" s="297"/>
      <c r="K6" s="297"/>
      <c r="L6" s="297"/>
      <c r="M6" s="297"/>
      <c r="N6" s="298"/>
      <c r="O6" s="315">
        <f>VLOOKUP($AY$2,Data,4,FALSE)</f>
        <v>0</v>
      </c>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7"/>
    </row>
    <row r="7" spans="2:51" ht="18.600000000000001" customHeight="1">
      <c r="B7" s="173" t="s">
        <v>41</v>
      </c>
      <c r="C7" s="174"/>
      <c r="D7" s="174"/>
      <c r="E7" s="174"/>
      <c r="F7" s="174"/>
      <c r="G7" s="174"/>
      <c r="H7" s="174"/>
      <c r="I7" s="174"/>
      <c r="J7" s="174"/>
      <c r="K7" s="174"/>
      <c r="L7" s="174"/>
      <c r="M7" s="174"/>
      <c r="N7" s="175"/>
      <c r="O7" s="284" t="str">
        <f>VLOOKUP($AY$2,Data,5,FALSE)&amp;VLOOKUP($AY$2,Data,6,FALSE)</f>
        <v/>
      </c>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6"/>
    </row>
    <row r="8" spans="2:51" ht="18.600000000000001" customHeight="1">
      <c r="B8" s="176"/>
      <c r="C8" s="177"/>
      <c r="D8" s="177"/>
      <c r="E8" s="177"/>
      <c r="F8" s="177"/>
      <c r="G8" s="177"/>
      <c r="H8" s="177"/>
      <c r="I8" s="177"/>
      <c r="J8" s="177"/>
      <c r="K8" s="177"/>
      <c r="L8" s="177"/>
      <c r="M8" s="177"/>
      <c r="N8" s="178"/>
      <c r="O8" s="287"/>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9"/>
    </row>
    <row r="9" spans="2:51" ht="17.25" customHeight="1">
      <c r="B9" s="173" t="s">
        <v>30</v>
      </c>
      <c r="C9" s="174"/>
      <c r="D9" s="174"/>
      <c r="E9" s="174"/>
      <c r="F9" s="174"/>
      <c r="G9" s="174"/>
      <c r="H9" s="174"/>
      <c r="I9" s="174"/>
      <c r="J9" s="174"/>
      <c r="K9" s="174"/>
      <c r="L9" s="174"/>
      <c r="M9" s="174"/>
      <c r="N9" s="175"/>
      <c r="O9" s="284">
        <f>VLOOKUP($AY$2,Data,7,FALSE)</f>
        <v>0</v>
      </c>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6"/>
    </row>
    <row r="10" spans="2:51" ht="17.25" customHeight="1">
      <c r="B10" s="176"/>
      <c r="C10" s="177"/>
      <c r="D10" s="177"/>
      <c r="E10" s="177"/>
      <c r="F10" s="177"/>
      <c r="G10" s="177"/>
      <c r="H10" s="177"/>
      <c r="I10" s="177"/>
      <c r="J10" s="177"/>
      <c r="K10" s="177"/>
      <c r="L10" s="177"/>
      <c r="M10" s="177"/>
      <c r="N10" s="178"/>
      <c r="O10" s="287"/>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9"/>
    </row>
    <row r="11" spans="2:51" ht="15.75" customHeight="1">
      <c r="B11" s="189" t="s">
        <v>138</v>
      </c>
      <c r="C11" s="174"/>
      <c r="D11" s="174"/>
      <c r="E11" s="174"/>
      <c r="F11" s="174"/>
      <c r="G11" s="174"/>
      <c r="H11" s="174"/>
      <c r="I11" s="174"/>
      <c r="J11" s="174"/>
      <c r="K11" s="174"/>
      <c r="L11" s="174"/>
      <c r="M11" s="174"/>
      <c r="N11" s="175"/>
      <c r="O11" s="331">
        <f>VLOOKUP($AY$2,Data,8,FALSE)</f>
        <v>0</v>
      </c>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3"/>
    </row>
    <row r="12" spans="2:51" ht="15.75" customHeight="1">
      <c r="B12" s="176"/>
      <c r="C12" s="177"/>
      <c r="D12" s="177"/>
      <c r="E12" s="177"/>
      <c r="F12" s="177"/>
      <c r="G12" s="177"/>
      <c r="H12" s="177"/>
      <c r="I12" s="177"/>
      <c r="J12" s="177"/>
      <c r="K12" s="177"/>
      <c r="L12" s="177"/>
      <c r="M12" s="177"/>
      <c r="N12" s="178"/>
      <c r="O12" s="334"/>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6"/>
    </row>
    <row r="13" spans="2:51" ht="18.600000000000001" customHeight="1">
      <c r="B13" s="308" t="s">
        <v>141</v>
      </c>
      <c r="C13" s="309"/>
      <c r="D13" s="309"/>
      <c r="E13" s="309"/>
      <c r="F13" s="309"/>
      <c r="G13" s="309"/>
      <c r="H13" s="309"/>
      <c r="I13" s="309"/>
      <c r="J13" s="309"/>
      <c r="K13" s="309"/>
      <c r="L13" s="309"/>
      <c r="M13" s="309"/>
      <c r="N13" s="310"/>
      <c r="O13" s="268">
        <f>VLOOKUP($AY$2,Data,2,FALSE)</f>
        <v>0</v>
      </c>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70"/>
    </row>
    <row r="14" spans="2:51" ht="18.600000000000001" customHeight="1">
      <c r="B14" s="311"/>
      <c r="C14" s="312"/>
      <c r="D14" s="312"/>
      <c r="E14" s="312"/>
      <c r="F14" s="312"/>
      <c r="G14" s="312"/>
      <c r="H14" s="312"/>
      <c r="I14" s="312"/>
      <c r="J14" s="312"/>
      <c r="K14" s="312"/>
      <c r="L14" s="312"/>
      <c r="M14" s="312"/>
      <c r="N14" s="313"/>
      <c r="O14" s="271"/>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3"/>
    </row>
    <row r="15" spans="2:51" ht="24.75" customHeight="1">
      <c r="B15" s="173" t="s">
        <v>9</v>
      </c>
      <c r="C15" s="174"/>
      <c r="D15" s="174"/>
      <c r="E15" s="174"/>
      <c r="F15" s="174"/>
      <c r="G15" s="304"/>
      <c r="H15" s="253" t="s">
        <v>4</v>
      </c>
      <c r="I15" s="254"/>
      <c r="J15" s="254"/>
      <c r="K15" s="254"/>
      <c r="L15" s="254"/>
      <c r="M15" s="254"/>
      <c r="N15" s="255"/>
      <c r="O15" s="205" t="s">
        <v>12</v>
      </c>
      <c r="P15" s="206"/>
      <c r="Q15" s="206"/>
      <c r="R15" s="206"/>
      <c r="S15" s="274" t="str">
        <f>IF(VLOOKUP($AY$2,Data,10,FALSE)=0,"-",VLOOKUP($AY$2,Data,10,FALSE))</f>
        <v>-</v>
      </c>
      <c r="T15" s="274"/>
      <c r="U15" s="274"/>
      <c r="V15" s="274"/>
      <c r="W15" s="274"/>
      <c r="X15" s="274"/>
      <c r="Y15" s="274"/>
      <c r="Z15" s="274"/>
      <c r="AA15" s="274"/>
      <c r="AB15" s="274"/>
      <c r="AC15" s="274"/>
      <c r="AD15" s="274"/>
      <c r="AE15" s="275"/>
      <c r="AF15" s="205" t="s">
        <v>13</v>
      </c>
      <c r="AG15" s="206"/>
      <c r="AH15" s="206"/>
      <c r="AI15" s="206"/>
      <c r="AJ15" s="274" t="str">
        <f>IF(VLOOKUP($AY$2,Data,9,FALSE)=0,"-",VLOOKUP($AY$2,Data,9,FALSE))</f>
        <v>-</v>
      </c>
      <c r="AK15" s="274"/>
      <c r="AL15" s="274"/>
      <c r="AM15" s="274"/>
      <c r="AN15" s="274"/>
      <c r="AO15" s="274"/>
      <c r="AP15" s="274"/>
      <c r="AQ15" s="274"/>
      <c r="AR15" s="274"/>
      <c r="AS15" s="274"/>
      <c r="AT15" s="274"/>
      <c r="AU15" s="274"/>
      <c r="AV15" s="275"/>
    </row>
    <row r="16" spans="2:51" ht="24.75" customHeight="1">
      <c r="B16" s="190"/>
      <c r="C16" s="191"/>
      <c r="D16" s="191"/>
      <c r="E16" s="191"/>
      <c r="F16" s="191"/>
      <c r="G16" s="305"/>
      <c r="H16" s="227" t="s">
        <v>5</v>
      </c>
      <c r="I16" s="228"/>
      <c r="J16" s="228"/>
      <c r="K16" s="228"/>
      <c r="L16" s="228"/>
      <c r="M16" s="228"/>
      <c r="N16" s="229"/>
      <c r="O16" s="230" t="s">
        <v>12</v>
      </c>
      <c r="P16" s="231"/>
      <c r="Q16" s="231"/>
      <c r="R16" s="231"/>
      <c r="S16" s="232" t="str">
        <f>IF(VLOOKUP($AY$2,Data,16,FALSE)=0,"-",VLOOKUP($AY$2,Data,16,FALSE))</f>
        <v>-</v>
      </c>
      <c r="T16" s="232"/>
      <c r="U16" s="232"/>
      <c r="V16" s="232"/>
      <c r="W16" s="232"/>
      <c r="X16" s="232"/>
      <c r="Y16" s="232"/>
      <c r="Z16" s="232"/>
      <c r="AA16" s="232"/>
      <c r="AB16" s="233" t="s">
        <v>51</v>
      </c>
      <c r="AC16" s="233"/>
      <c r="AD16" s="233"/>
      <c r="AE16" s="234"/>
      <c r="AF16" s="230" t="s">
        <v>13</v>
      </c>
      <c r="AG16" s="231"/>
      <c r="AH16" s="231"/>
      <c r="AI16" s="231"/>
      <c r="AJ16" s="232" t="str">
        <f>IF(VLOOKUP($AY$2,Data,11,FALSE)=0,"-",VLOOKUP($AY$2,Data,11,FALSE))</f>
        <v>（選択して下さい）</v>
      </c>
      <c r="AK16" s="232"/>
      <c r="AL16" s="232"/>
      <c r="AM16" s="232"/>
      <c r="AN16" s="232"/>
      <c r="AO16" s="232"/>
      <c r="AP16" s="232"/>
      <c r="AQ16" s="232"/>
      <c r="AR16" s="232"/>
      <c r="AS16" s="233" t="s">
        <v>52</v>
      </c>
      <c r="AT16" s="233"/>
      <c r="AU16" s="233"/>
      <c r="AV16" s="234"/>
    </row>
    <row r="17" spans="2:48" ht="24.75" customHeight="1">
      <c r="B17" s="190"/>
      <c r="C17" s="191"/>
      <c r="D17" s="191"/>
      <c r="E17" s="191"/>
      <c r="F17" s="191"/>
      <c r="G17" s="305"/>
      <c r="H17" s="299" t="s">
        <v>19</v>
      </c>
      <c r="I17" s="300"/>
      <c r="J17" s="300"/>
      <c r="K17" s="300"/>
      <c r="L17" s="300"/>
      <c r="M17" s="300"/>
      <c r="N17" s="301"/>
      <c r="O17" s="262" t="s">
        <v>12</v>
      </c>
      <c r="P17" s="263"/>
      <c r="Q17" s="263"/>
      <c r="R17" s="263"/>
      <c r="S17" s="15" t="s">
        <v>67</v>
      </c>
      <c r="T17" s="314" t="str">
        <f>IF(VLOOKUP($AY$2,Data,17,FALSE)=0,"-",VLOOKUP($AY$2,Data,17,FALSE))</f>
        <v>-</v>
      </c>
      <c r="U17" s="314"/>
      <c r="V17" s="314"/>
      <c r="W17" s="314"/>
      <c r="X17" s="314"/>
      <c r="Y17" s="314"/>
      <c r="Z17" s="314"/>
      <c r="AA17" s="15" t="s">
        <v>68</v>
      </c>
      <c r="AB17" s="233" t="s">
        <v>51</v>
      </c>
      <c r="AC17" s="233"/>
      <c r="AD17" s="233"/>
      <c r="AE17" s="234"/>
      <c r="AF17" s="262" t="s">
        <v>13</v>
      </c>
      <c r="AG17" s="263"/>
      <c r="AH17" s="263"/>
      <c r="AI17" s="263"/>
      <c r="AJ17" s="15" t="s">
        <v>69</v>
      </c>
      <c r="AK17" s="314" t="str">
        <f>IF(VLOOKUP($AY$2,Data,12,FALSE)=0,"-",VLOOKUP($AY$2,Data,12,FALSE))</f>
        <v>-</v>
      </c>
      <c r="AL17" s="314"/>
      <c r="AM17" s="314"/>
      <c r="AN17" s="314"/>
      <c r="AO17" s="314"/>
      <c r="AP17" s="314"/>
      <c r="AQ17" s="314"/>
      <c r="AR17" s="15" t="s">
        <v>70</v>
      </c>
      <c r="AS17" s="233" t="s">
        <v>52</v>
      </c>
      <c r="AT17" s="233"/>
      <c r="AU17" s="233"/>
      <c r="AV17" s="234"/>
    </row>
    <row r="18" spans="2:48" ht="24.75" customHeight="1">
      <c r="B18" s="190"/>
      <c r="C18" s="191"/>
      <c r="D18" s="191"/>
      <c r="E18" s="191"/>
      <c r="F18" s="191"/>
      <c r="G18" s="305"/>
      <c r="H18" s="265" t="s">
        <v>6</v>
      </c>
      <c r="I18" s="266"/>
      <c r="J18" s="266"/>
      <c r="K18" s="266"/>
      <c r="L18" s="266"/>
      <c r="M18" s="266"/>
      <c r="N18" s="267"/>
      <c r="O18" s="262" t="s">
        <v>12</v>
      </c>
      <c r="P18" s="263"/>
      <c r="Q18" s="263"/>
      <c r="R18" s="263"/>
      <c r="S18" s="314" t="str">
        <f>IF(VLOOKUP($AY$2,Data,18,FALSE)=0,"-",VLOOKUP($AY$2,Data,18,FALSE))</f>
        <v>-</v>
      </c>
      <c r="T18" s="314"/>
      <c r="U18" s="314"/>
      <c r="V18" s="314"/>
      <c r="W18" s="314"/>
      <c r="X18" s="314"/>
      <c r="Y18" s="314"/>
      <c r="Z18" s="314"/>
      <c r="AA18" s="314"/>
      <c r="AB18" s="260"/>
      <c r="AC18" s="260"/>
      <c r="AD18" s="260"/>
      <c r="AE18" s="261"/>
      <c r="AF18" s="262" t="s">
        <v>13</v>
      </c>
      <c r="AG18" s="263"/>
      <c r="AH18" s="263"/>
      <c r="AI18" s="263"/>
      <c r="AJ18" s="314" t="str">
        <f>IF(VLOOKUP($AY$2,Data,13,FALSE)=0,"-",VLOOKUP($AY$2,Data,13,FALSE))</f>
        <v>（選択して下さい）</v>
      </c>
      <c r="AK18" s="314"/>
      <c r="AL18" s="314"/>
      <c r="AM18" s="314"/>
      <c r="AN18" s="314"/>
      <c r="AO18" s="314"/>
      <c r="AP18" s="314"/>
      <c r="AQ18" s="314"/>
      <c r="AR18" s="314"/>
      <c r="AS18" s="260"/>
      <c r="AT18" s="260"/>
      <c r="AU18" s="260"/>
      <c r="AV18" s="261"/>
    </row>
    <row r="19" spans="2:48" ht="24.75" customHeight="1">
      <c r="B19" s="190"/>
      <c r="C19" s="191"/>
      <c r="D19" s="191"/>
      <c r="E19" s="191"/>
      <c r="F19" s="191"/>
      <c r="G19" s="305"/>
      <c r="H19" s="265" t="s">
        <v>139</v>
      </c>
      <c r="I19" s="266"/>
      <c r="J19" s="266"/>
      <c r="K19" s="266"/>
      <c r="L19" s="266"/>
      <c r="M19" s="266"/>
      <c r="N19" s="267"/>
      <c r="O19" s="262" t="s">
        <v>12</v>
      </c>
      <c r="P19" s="263"/>
      <c r="Q19" s="263"/>
      <c r="R19" s="263"/>
      <c r="S19" s="314" t="str">
        <f>IF(VLOOKUP($AY$2,Data,19,FALSE)=0,"-",VLOOKUP($AY$2,Data,19,FALSE))</f>
        <v>-</v>
      </c>
      <c r="T19" s="314"/>
      <c r="U19" s="314"/>
      <c r="V19" s="314"/>
      <c r="W19" s="314"/>
      <c r="X19" s="314"/>
      <c r="Y19" s="314"/>
      <c r="Z19" s="314"/>
      <c r="AA19" s="314"/>
      <c r="AB19" s="250" t="s">
        <v>53</v>
      </c>
      <c r="AC19" s="250"/>
      <c r="AD19" s="250"/>
      <c r="AE19" s="251"/>
      <c r="AF19" s="262" t="s">
        <v>13</v>
      </c>
      <c r="AG19" s="263"/>
      <c r="AH19" s="263"/>
      <c r="AI19" s="263"/>
      <c r="AJ19" s="314" t="str">
        <f>IF(VLOOKUP($AY$2,Data,14,FALSE)=0,"-",VLOOKUP($AY$2,Data,14,FALSE))</f>
        <v>-</v>
      </c>
      <c r="AK19" s="314"/>
      <c r="AL19" s="314"/>
      <c r="AM19" s="314"/>
      <c r="AN19" s="314"/>
      <c r="AO19" s="314"/>
      <c r="AP19" s="314"/>
      <c r="AQ19" s="314"/>
      <c r="AR19" s="314"/>
      <c r="AS19" s="250" t="s">
        <v>54</v>
      </c>
      <c r="AT19" s="250"/>
      <c r="AU19" s="250"/>
      <c r="AV19" s="251"/>
    </row>
    <row r="20" spans="2:48" ht="24.75" customHeight="1">
      <c r="B20" s="176"/>
      <c r="C20" s="177"/>
      <c r="D20" s="177"/>
      <c r="E20" s="177"/>
      <c r="F20" s="177"/>
      <c r="G20" s="306"/>
      <c r="H20" s="239" t="s">
        <v>140</v>
      </c>
      <c r="I20" s="240"/>
      <c r="J20" s="240"/>
      <c r="K20" s="240"/>
      <c r="L20" s="240"/>
      <c r="M20" s="240"/>
      <c r="N20" s="241"/>
      <c r="O20" s="235" t="s">
        <v>12</v>
      </c>
      <c r="P20" s="236"/>
      <c r="Q20" s="236"/>
      <c r="R20" s="236"/>
      <c r="S20" s="247" t="str">
        <f>IF(VLOOKUP($AY$2,Data,20,FALSE)=0,"-",VLOOKUP($AY$2,Data,20,FALSE))</f>
        <v>-</v>
      </c>
      <c r="T20" s="247"/>
      <c r="U20" s="247"/>
      <c r="V20" s="247"/>
      <c r="W20" s="247"/>
      <c r="X20" s="247"/>
      <c r="Y20" s="247"/>
      <c r="Z20" s="247"/>
      <c r="AA20" s="247"/>
      <c r="AB20" s="248" t="s">
        <v>53</v>
      </c>
      <c r="AC20" s="248"/>
      <c r="AD20" s="248"/>
      <c r="AE20" s="249"/>
      <c r="AF20" s="235" t="s">
        <v>13</v>
      </c>
      <c r="AG20" s="236"/>
      <c r="AH20" s="236"/>
      <c r="AI20" s="236"/>
      <c r="AJ20" s="247" t="str">
        <f>IF(VLOOKUP($AY$2,Data,15,FALSE)=0,"-",VLOOKUP($AY$2,Data,15,FALSE))</f>
        <v>-</v>
      </c>
      <c r="AK20" s="247"/>
      <c r="AL20" s="247"/>
      <c r="AM20" s="247"/>
      <c r="AN20" s="247"/>
      <c r="AO20" s="247"/>
      <c r="AP20" s="247"/>
      <c r="AQ20" s="247"/>
      <c r="AR20" s="247"/>
      <c r="AS20" s="248" t="s">
        <v>54</v>
      </c>
      <c r="AT20" s="248"/>
      <c r="AU20" s="248"/>
      <c r="AV20" s="249"/>
    </row>
    <row r="21" spans="2:48" ht="24.75" customHeight="1">
      <c r="B21" s="173" t="s">
        <v>10</v>
      </c>
      <c r="C21" s="242"/>
      <c r="D21" s="242"/>
      <c r="E21" s="242"/>
      <c r="F21" s="242"/>
      <c r="G21" s="258"/>
      <c r="H21" s="253" t="s">
        <v>5</v>
      </c>
      <c r="I21" s="254"/>
      <c r="J21" s="254"/>
      <c r="K21" s="254"/>
      <c r="L21" s="254"/>
      <c r="M21" s="254"/>
      <c r="N21" s="255"/>
      <c r="O21" s="205" t="s">
        <v>12</v>
      </c>
      <c r="P21" s="206"/>
      <c r="Q21" s="206"/>
      <c r="R21" s="206"/>
      <c r="S21" s="257" t="str">
        <f>IF(VLOOKUP($AY$2,Data,24,FALSE)=0,"-",VLOOKUP($AY$2,Data,24,FALSE))</f>
        <v>-</v>
      </c>
      <c r="T21" s="257"/>
      <c r="U21" s="257"/>
      <c r="V21" s="257"/>
      <c r="W21" s="257"/>
      <c r="X21" s="257"/>
      <c r="Y21" s="257"/>
      <c r="Z21" s="257"/>
      <c r="AA21" s="257"/>
      <c r="AB21" s="237" t="s">
        <v>51</v>
      </c>
      <c r="AC21" s="237"/>
      <c r="AD21" s="237"/>
      <c r="AE21" s="238"/>
      <c r="AF21" s="205" t="s">
        <v>13</v>
      </c>
      <c r="AG21" s="206"/>
      <c r="AH21" s="206"/>
      <c r="AI21" s="206"/>
      <c r="AJ21" s="257" t="str">
        <f>IF(VLOOKUP($AY$2,Data,21,FALSE)=0,"-",VLOOKUP($AY$2,Data,21,FALSE))</f>
        <v>-</v>
      </c>
      <c r="AK21" s="257"/>
      <c r="AL21" s="257"/>
      <c r="AM21" s="257"/>
      <c r="AN21" s="257"/>
      <c r="AO21" s="257"/>
      <c r="AP21" s="257"/>
      <c r="AQ21" s="257"/>
      <c r="AR21" s="257"/>
      <c r="AS21" s="237" t="s">
        <v>52</v>
      </c>
      <c r="AT21" s="237"/>
      <c r="AU21" s="237"/>
      <c r="AV21" s="238"/>
    </row>
    <row r="22" spans="2:48" ht="24.75" customHeight="1">
      <c r="B22" s="243"/>
      <c r="C22" s="244"/>
      <c r="D22" s="244"/>
      <c r="E22" s="244"/>
      <c r="F22" s="244"/>
      <c r="G22" s="259"/>
      <c r="H22" s="227" t="s">
        <v>139</v>
      </c>
      <c r="I22" s="228"/>
      <c r="J22" s="228"/>
      <c r="K22" s="228"/>
      <c r="L22" s="228"/>
      <c r="M22" s="228"/>
      <c r="N22" s="229"/>
      <c r="O22" s="230" t="s">
        <v>12</v>
      </c>
      <c r="P22" s="231"/>
      <c r="Q22" s="231"/>
      <c r="R22" s="231"/>
      <c r="S22" s="232" t="str">
        <f>IF(VLOOKUP($AY$2,Data,25,FALSE)=0,"-",VLOOKUP($AY$2,Data,25,FALSE))</f>
        <v>-</v>
      </c>
      <c r="T22" s="232"/>
      <c r="U22" s="232"/>
      <c r="V22" s="232"/>
      <c r="W22" s="232"/>
      <c r="X22" s="232"/>
      <c r="Y22" s="232"/>
      <c r="Z22" s="232"/>
      <c r="AA22" s="232"/>
      <c r="AB22" s="233" t="s">
        <v>53</v>
      </c>
      <c r="AC22" s="233"/>
      <c r="AD22" s="233"/>
      <c r="AE22" s="234"/>
      <c r="AF22" s="230" t="s">
        <v>13</v>
      </c>
      <c r="AG22" s="231"/>
      <c r="AH22" s="231"/>
      <c r="AI22" s="231"/>
      <c r="AJ22" s="232" t="str">
        <f>IF(VLOOKUP($AY$2,Data,22,FALSE)=0,"-",VLOOKUP($AY$2,Data,22,FALSE))</f>
        <v>-</v>
      </c>
      <c r="AK22" s="232"/>
      <c r="AL22" s="232"/>
      <c r="AM22" s="232"/>
      <c r="AN22" s="232"/>
      <c r="AO22" s="232"/>
      <c r="AP22" s="232"/>
      <c r="AQ22" s="232"/>
      <c r="AR22" s="232"/>
      <c r="AS22" s="233" t="s">
        <v>54</v>
      </c>
      <c r="AT22" s="233"/>
      <c r="AU22" s="233"/>
      <c r="AV22" s="234"/>
    </row>
    <row r="23" spans="2:48" ht="24.75" customHeight="1">
      <c r="B23" s="243"/>
      <c r="C23" s="244"/>
      <c r="D23" s="244"/>
      <c r="E23" s="244"/>
      <c r="F23" s="244"/>
      <c r="G23" s="259"/>
      <c r="H23" s="239" t="s">
        <v>140</v>
      </c>
      <c r="I23" s="240"/>
      <c r="J23" s="240"/>
      <c r="K23" s="240"/>
      <c r="L23" s="240"/>
      <c r="M23" s="240"/>
      <c r="N23" s="241"/>
      <c r="O23" s="235" t="s">
        <v>12</v>
      </c>
      <c r="P23" s="236"/>
      <c r="Q23" s="236"/>
      <c r="R23" s="236"/>
      <c r="S23" s="247" t="str">
        <f>IF(VLOOKUP($AY$2,Data,26,FALSE)=0,"-",VLOOKUP($AY$2,Data,26,FALSE))</f>
        <v>-</v>
      </c>
      <c r="T23" s="247"/>
      <c r="U23" s="247"/>
      <c r="V23" s="247"/>
      <c r="W23" s="247"/>
      <c r="X23" s="247"/>
      <c r="Y23" s="247"/>
      <c r="Z23" s="247"/>
      <c r="AA23" s="247"/>
      <c r="AB23" s="248" t="s">
        <v>53</v>
      </c>
      <c r="AC23" s="248"/>
      <c r="AD23" s="248"/>
      <c r="AE23" s="249"/>
      <c r="AF23" s="235" t="s">
        <v>13</v>
      </c>
      <c r="AG23" s="236"/>
      <c r="AH23" s="236"/>
      <c r="AI23" s="236"/>
      <c r="AJ23" s="247" t="str">
        <f>IF(VLOOKUP($AY$2,Data,23,FALSE)=0,"-",VLOOKUP($AY$2,Data,23,FALSE))</f>
        <v>-</v>
      </c>
      <c r="AK23" s="247"/>
      <c r="AL23" s="247"/>
      <c r="AM23" s="247"/>
      <c r="AN23" s="247"/>
      <c r="AO23" s="247"/>
      <c r="AP23" s="247"/>
      <c r="AQ23" s="247"/>
      <c r="AR23" s="247"/>
      <c r="AS23" s="248" t="s">
        <v>54</v>
      </c>
      <c r="AT23" s="248"/>
      <c r="AU23" s="248"/>
      <c r="AV23" s="249"/>
    </row>
    <row r="24" spans="2:48" ht="24.75" customHeight="1">
      <c r="B24" s="173" t="s">
        <v>11</v>
      </c>
      <c r="C24" s="242"/>
      <c r="D24" s="242"/>
      <c r="E24" s="242"/>
      <c r="F24" s="242"/>
      <c r="G24" s="242"/>
      <c r="H24" s="253" t="s">
        <v>5</v>
      </c>
      <c r="I24" s="254"/>
      <c r="J24" s="254"/>
      <c r="K24" s="254"/>
      <c r="L24" s="254"/>
      <c r="M24" s="254"/>
      <c r="N24" s="255"/>
      <c r="O24" s="205" t="s">
        <v>12</v>
      </c>
      <c r="P24" s="206"/>
      <c r="Q24" s="206"/>
      <c r="R24" s="206"/>
      <c r="S24" s="257" t="str">
        <f>IF(VLOOKUP($AY$2,Data,30,FALSE)=0,"-",VLOOKUP($AY$2,Data,30,FALSE))</f>
        <v>-</v>
      </c>
      <c r="T24" s="257"/>
      <c r="U24" s="257"/>
      <c r="V24" s="257"/>
      <c r="W24" s="257"/>
      <c r="X24" s="257"/>
      <c r="Y24" s="257"/>
      <c r="Z24" s="257"/>
      <c r="AA24" s="257"/>
      <c r="AB24" s="237" t="s">
        <v>51</v>
      </c>
      <c r="AC24" s="237"/>
      <c r="AD24" s="237"/>
      <c r="AE24" s="238"/>
      <c r="AF24" s="205" t="s">
        <v>13</v>
      </c>
      <c r="AG24" s="206"/>
      <c r="AH24" s="206"/>
      <c r="AI24" s="206"/>
      <c r="AJ24" s="257" t="str">
        <f>IF(VLOOKUP($AY$2,Data,27,FALSE)=0,"-",VLOOKUP($AY$2,Data,27,FALSE))</f>
        <v>-</v>
      </c>
      <c r="AK24" s="257"/>
      <c r="AL24" s="257"/>
      <c r="AM24" s="257"/>
      <c r="AN24" s="257"/>
      <c r="AO24" s="257"/>
      <c r="AP24" s="257"/>
      <c r="AQ24" s="257"/>
      <c r="AR24" s="257"/>
      <c r="AS24" s="237" t="s">
        <v>52</v>
      </c>
      <c r="AT24" s="237"/>
      <c r="AU24" s="237"/>
      <c r="AV24" s="238"/>
    </row>
    <row r="25" spans="2:48" ht="24.75" customHeight="1">
      <c r="B25" s="243"/>
      <c r="C25" s="244"/>
      <c r="D25" s="244"/>
      <c r="E25" s="244"/>
      <c r="F25" s="244"/>
      <c r="G25" s="244"/>
      <c r="H25" s="227" t="s">
        <v>139</v>
      </c>
      <c r="I25" s="228"/>
      <c r="J25" s="228"/>
      <c r="K25" s="228"/>
      <c r="L25" s="228"/>
      <c r="M25" s="228"/>
      <c r="N25" s="229"/>
      <c r="O25" s="230" t="s">
        <v>12</v>
      </c>
      <c r="P25" s="231"/>
      <c r="Q25" s="231"/>
      <c r="R25" s="231"/>
      <c r="S25" s="232" t="str">
        <f>IF(VLOOKUP($AY$2,Data,31,FALSE)=0,"-",VLOOKUP($AY$2,Data,31,FALSE))</f>
        <v>-</v>
      </c>
      <c r="T25" s="232"/>
      <c r="U25" s="232"/>
      <c r="V25" s="232"/>
      <c r="W25" s="232"/>
      <c r="X25" s="232"/>
      <c r="Y25" s="232"/>
      <c r="Z25" s="232"/>
      <c r="AA25" s="232"/>
      <c r="AB25" s="233" t="s">
        <v>53</v>
      </c>
      <c r="AC25" s="233"/>
      <c r="AD25" s="233"/>
      <c r="AE25" s="234"/>
      <c r="AF25" s="230" t="s">
        <v>13</v>
      </c>
      <c r="AG25" s="231"/>
      <c r="AH25" s="231"/>
      <c r="AI25" s="231"/>
      <c r="AJ25" s="232" t="str">
        <f>IF(VLOOKUP($AY$2,Data,28,FALSE)=0,"-",VLOOKUP($AY$2,Data,28,FALSE))</f>
        <v>-</v>
      </c>
      <c r="AK25" s="232"/>
      <c r="AL25" s="232"/>
      <c r="AM25" s="232"/>
      <c r="AN25" s="232"/>
      <c r="AO25" s="232"/>
      <c r="AP25" s="232"/>
      <c r="AQ25" s="232"/>
      <c r="AR25" s="232"/>
      <c r="AS25" s="233" t="s">
        <v>54</v>
      </c>
      <c r="AT25" s="233"/>
      <c r="AU25" s="233"/>
      <c r="AV25" s="234"/>
    </row>
    <row r="26" spans="2:48" ht="24.75" customHeight="1">
      <c r="B26" s="245"/>
      <c r="C26" s="246"/>
      <c r="D26" s="246"/>
      <c r="E26" s="246"/>
      <c r="F26" s="246"/>
      <c r="G26" s="246"/>
      <c r="H26" s="239" t="s">
        <v>140</v>
      </c>
      <c r="I26" s="240"/>
      <c r="J26" s="240"/>
      <c r="K26" s="240"/>
      <c r="L26" s="240"/>
      <c r="M26" s="240"/>
      <c r="N26" s="241"/>
      <c r="O26" s="235" t="s">
        <v>12</v>
      </c>
      <c r="P26" s="236"/>
      <c r="Q26" s="236"/>
      <c r="R26" s="236"/>
      <c r="S26" s="247" t="str">
        <f>IF(VLOOKUP($AY$2,Data,32,FALSE)=0,"-",VLOOKUP($AY$2,Data,32,FALSE))</f>
        <v>-</v>
      </c>
      <c r="T26" s="247"/>
      <c r="U26" s="247"/>
      <c r="V26" s="247"/>
      <c r="W26" s="247"/>
      <c r="X26" s="247"/>
      <c r="Y26" s="247"/>
      <c r="Z26" s="247"/>
      <c r="AA26" s="247"/>
      <c r="AB26" s="248" t="s">
        <v>53</v>
      </c>
      <c r="AC26" s="248"/>
      <c r="AD26" s="248"/>
      <c r="AE26" s="249"/>
      <c r="AF26" s="235" t="s">
        <v>13</v>
      </c>
      <c r="AG26" s="236"/>
      <c r="AH26" s="236"/>
      <c r="AI26" s="236"/>
      <c r="AJ26" s="247" t="str">
        <f>IF(VLOOKUP($AY$2,Data,29,FALSE)=0,"-",VLOOKUP($AY$2,Data,29,FALSE))</f>
        <v>-</v>
      </c>
      <c r="AK26" s="247"/>
      <c r="AL26" s="247"/>
      <c r="AM26" s="247"/>
      <c r="AN26" s="247"/>
      <c r="AO26" s="247"/>
      <c r="AP26" s="247"/>
      <c r="AQ26" s="247"/>
      <c r="AR26" s="247"/>
      <c r="AS26" s="248" t="s">
        <v>54</v>
      </c>
      <c r="AT26" s="248"/>
      <c r="AU26" s="248"/>
      <c r="AV26" s="249"/>
    </row>
    <row r="27" spans="2:48" ht="24.75" customHeight="1">
      <c r="B27" s="219" t="s">
        <v>7</v>
      </c>
      <c r="C27" s="220"/>
      <c r="D27" s="220"/>
      <c r="E27" s="220"/>
      <c r="F27" s="220"/>
      <c r="G27" s="220"/>
      <c r="H27" s="220"/>
      <c r="I27" s="220"/>
      <c r="J27" s="220"/>
      <c r="K27" s="220"/>
      <c r="L27" s="220"/>
      <c r="M27" s="220"/>
      <c r="N27" s="221"/>
      <c r="O27" s="224" t="s">
        <v>12</v>
      </c>
      <c r="P27" s="225"/>
      <c r="Q27" s="225"/>
      <c r="R27" s="225"/>
      <c r="S27" s="226" t="str">
        <f>IF(VLOOKUP($AY$2,Data,34,FALSE)=0,"-",VLOOKUP($AY$2,Data,34,FALSE))</f>
        <v>-</v>
      </c>
      <c r="T27" s="226"/>
      <c r="U27" s="226"/>
      <c r="V27" s="226"/>
      <c r="W27" s="226"/>
      <c r="X27" s="226"/>
      <c r="Y27" s="226"/>
      <c r="Z27" s="226"/>
      <c r="AA27" s="226"/>
      <c r="AB27" s="222" t="s">
        <v>51</v>
      </c>
      <c r="AC27" s="222"/>
      <c r="AD27" s="222"/>
      <c r="AE27" s="223"/>
      <c r="AF27" s="224" t="s">
        <v>13</v>
      </c>
      <c r="AG27" s="225"/>
      <c r="AH27" s="225"/>
      <c r="AI27" s="225"/>
      <c r="AJ27" s="226" t="str">
        <f>IF(VLOOKUP($AY$2,Data,33,FALSE)=0,"-",VLOOKUP($AY$2,Data,33,FALSE))</f>
        <v>-</v>
      </c>
      <c r="AK27" s="226"/>
      <c r="AL27" s="226"/>
      <c r="AM27" s="226"/>
      <c r="AN27" s="226"/>
      <c r="AO27" s="226"/>
      <c r="AP27" s="226"/>
      <c r="AQ27" s="226"/>
      <c r="AR27" s="226"/>
      <c r="AS27" s="222" t="s">
        <v>52</v>
      </c>
      <c r="AT27" s="222"/>
      <c r="AU27" s="222"/>
      <c r="AV27" s="223"/>
    </row>
    <row r="28" spans="2:48" ht="24.75" customHeight="1">
      <c r="B28" s="219" t="s">
        <v>14</v>
      </c>
      <c r="C28" s="220"/>
      <c r="D28" s="220"/>
      <c r="E28" s="220"/>
      <c r="F28" s="220"/>
      <c r="G28" s="220"/>
      <c r="H28" s="220"/>
      <c r="I28" s="220"/>
      <c r="J28" s="220"/>
      <c r="K28" s="220"/>
      <c r="L28" s="220"/>
      <c r="M28" s="220"/>
      <c r="N28" s="221"/>
      <c r="O28" s="224" t="s">
        <v>12</v>
      </c>
      <c r="P28" s="225"/>
      <c r="Q28" s="225"/>
      <c r="R28" s="225"/>
      <c r="S28" s="226" t="str">
        <f>IF(VLOOKUP($AY$2,Data,38,FALSE)=0,"-",VLOOKUP($AY$2,Data,38,FALSE))</f>
        <v>-</v>
      </c>
      <c r="T28" s="226"/>
      <c r="U28" s="226"/>
      <c r="V28" s="226"/>
      <c r="W28" s="226"/>
      <c r="X28" s="226"/>
      <c r="Y28" s="226"/>
      <c r="Z28" s="226"/>
      <c r="AA28" s="226"/>
      <c r="AB28" s="222" t="s">
        <v>55</v>
      </c>
      <c r="AC28" s="222"/>
      <c r="AD28" s="222"/>
      <c r="AE28" s="223"/>
      <c r="AF28" s="224" t="s">
        <v>13</v>
      </c>
      <c r="AG28" s="225"/>
      <c r="AH28" s="225"/>
      <c r="AI28" s="225"/>
      <c r="AJ28" s="226" t="str">
        <f>IF(VLOOKUP($AY$2,Data,35,FALSE)=0,"-",VLOOKUP($AY$2,Data,35,FALSE))</f>
        <v>-</v>
      </c>
      <c r="AK28" s="226"/>
      <c r="AL28" s="226"/>
      <c r="AM28" s="226"/>
      <c r="AN28" s="226"/>
      <c r="AO28" s="226"/>
      <c r="AP28" s="226"/>
      <c r="AQ28" s="226"/>
      <c r="AR28" s="226"/>
      <c r="AS28" s="222" t="s">
        <v>56</v>
      </c>
      <c r="AT28" s="222"/>
      <c r="AU28" s="222"/>
      <c r="AV28" s="223"/>
    </row>
    <row r="29" spans="2:48" ht="24.75" customHeight="1">
      <c r="B29" s="219" t="s">
        <v>15</v>
      </c>
      <c r="C29" s="220"/>
      <c r="D29" s="220"/>
      <c r="E29" s="220"/>
      <c r="F29" s="220"/>
      <c r="G29" s="220"/>
      <c r="H29" s="220"/>
      <c r="I29" s="220"/>
      <c r="J29" s="220"/>
      <c r="K29" s="220"/>
      <c r="L29" s="220"/>
      <c r="M29" s="220"/>
      <c r="N29" s="221"/>
      <c r="O29" s="224" t="s">
        <v>12</v>
      </c>
      <c r="P29" s="225"/>
      <c r="Q29" s="225"/>
      <c r="R29" s="225"/>
      <c r="S29" s="226" t="str">
        <f>IF(VLOOKUP($AY$2,Data,39,FALSE)=0,"-",VLOOKUP($AY$2,Data,39,FALSE))</f>
        <v>-</v>
      </c>
      <c r="T29" s="226"/>
      <c r="U29" s="226"/>
      <c r="V29" s="226"/>
      <c r="W29" s="226"/>
      <c r="X29" s="226"/>
      <c r="Y29" s="226"/>
      <c r="Z29" s="226"/>
      <c r="AA29" s="226"/>
      <c r="AB29" s="222" t="s">
        <v>51</v>
      </c>
      <c r="AC29" s="222"/>
      <c r="AD29" s="222"/>
      <c r="AE29" s="223"/>
      <c r="AF29" s="224" t="s">
        <v>13</v>
      </c>
      <c r="AG29" s="225"/>
      <c r="AH29" s="225"/>
      <c r="AI29" s="225"/>
      <c r="AJ29" s="226" t="str">
        <f>IF(VLOOKUP($AY$2,Data,36,FALSE)=0,"-",VLOOKUP($AY$2,Data,36,FALSE))</f>
        <v>-</v>
      </c>
      <c r="AK29" s="226"/>
      <c r="AL29" s="226"/>
      <c r="AM29" s="226"/>
      <c r="AN29" s="226"/>
      <c r="AO29" s="226"/>
      <c r="AP29" s="226"/>
      <c r="AQ29" s="226"/>
      <c r="AR29" s="226"/>
      <c r="AS29" s="222" t="s">
        <v>52</v>
      </c>
      <c r="AT29" s="222"/>
      <c r="AU29" s="222"/>
      <c r="AV29" s="223"/>
    </row>
    <row r="30" spans="2:48" ht="24.75" customHeight="1">
      <c r="B30" s="202" t="s">
        <v>18</v>
      </c>
      <c r="C30" s="203"/>
      <c r="D30" s="203"/>
      <c r="E30" s="203"/>
      <c r="F30" s="203"/>
      <c r="G30" s="203"/>
      <c r="H30" s="203"/>
      <c r="I30" s="203"/>
      <c r="J30" s="203"/>
      <c r="K30" s="203"/>
      <c r="L30" s="203"/>
      <c r="M30" s="203"/>
      <c r="N30" s="204"/>
      <c r="O30" s="205" t="s">
        <v>12</v>
      </c>
      <c r="P30" s="206"/>
      <c r="Q30" s="206"/>
      <c r="R30" s="206"/>
      <c r="S30" s="257" t="str">
        <f>IF(VLOOKUP($AY$2,Data,40,FALSE)=0,"-",VLOOKUP($AY$2,Data,40,FALSE))</f>
        <v>-</v>
      </c>
      <c r="T30" s="257"/>
      <c r="U30" s="257"/>
      <c r="V30" s="257"/>
      <c r="W30" s="257"/>
      <c r="X30" s="257"/>
      <c r="Y30" s="257"/>
      <c r="Z30" s="257"/>
      <c r="AA30" s="257"/>
      <c r="AB30" s="208" t="s">
        <v>51</v>
      </c>
      <c r="AC30" s="208"/>
      <c r="AD30" s="208"/>
      <c r="AE30" s="209"/>
      <c r="AF30" s="205" t="s">
        <v>13</v>
      </c>
      <c r="AG30" s="206"/>
      <c r="AH30" s="206"/>
      <c r="AI30" s="206"/>
      <c r="AJ30" s="257" t="str">
        <f>IF(VLOOKUP($AY$2,Data,37,FALSE)=0,"-",VLOOKUP($AY$2,Data,37,FALSE))</f>
        <v>-</v>
      </c>
      <c r="AK30" s="257"/>
      <c r="AL30" s="257"/>
      <c r="AM30" s="257"/>
      <c r="AN30" s="257"/>
      <c r="AO30" s="257"/>
      <c r="AP30" s="257"/>
      <c r="AQ30" s="257"/>
      <c r="AR30" s="257"/>
      <c r="AS30" s="208" t="s">
        <v>52</v>
      </c>
      <c r="AT30" s="208"/>
      <c r="AU30" s="208"/>
      <c r="AV30" s="209"/>
    </row>
    <row r="31" spans="2:48" ht="33.75" customHeight="1">
      <c r="B31" s="202" t="s">
        <v>16</v>
      </c>
      <c r="C31" s="203"/>
      <c r="D31" s="203"/>
      <c r="E31" s="203"/>
      <c r="F31" s="203"/>
      <c r="G31" s="203"/>
      <c r="H31" s="203"/>
      <c r="I31" s="203"/>
      <c r="J31" s="203"/>
      <c r="K31" s="203"/>
      <c r="L31" s="203"/>
      <c r="M31" s="203"/>
      <c r="N31" s="204"/>
      <c r="O31" s="318" t="str">
        <f>IF(VLOOKUP($AY$2,Data,41,FALSE)=0,"-",VLOOKUP($AY$2,Data,41,FALSE))</f>
        <v>-</v>
      </c>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20"/>
    </row>
    <row r="32" spans="2:48" ht="21.75" customHeight="1">
      <c r="B32" s="219" t="s">
        <v>8</v>
      </c>
      <c r="C32" s="220"/>
      <c r="D32" s="220"/>
      <c r="E32" s="220"/>
      <c r="F32" s="220"/>
      <c r="G32" s="220"/>
      <c r="H32" s="220"/>
      <c r="I32" s="220"/>
      <c r="J32" s="220"/>
      <c r="K32" s="220"/>
      <c r="L32" s="220"/>
      <c r="M32" s="220"/>
      <c r="N32" s="221"/>
      <c r="O32" s="318" t="str">
        <f>IF(VLOOKUP($AY$2,Data,42,FALSE)=0,"-",VLOOKUP($AY$2,Data,42,FALSE))</f>
        <v>-</v>
      </c>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20"/>
    </row>
    <row r="33" spans="2:48" ht="18.600000000000001" customHeight="1">
      <c r="B33" s="173" t="s">
        <v>2</v>
      </c>
      <c r="C33" s="211"/>
      <c r="D33" s="211"/>
      <c r="E33" s="211"/>
      <c r="F33" s="211"/>
      <c r="G33" s="211"/>
      <c r="H33" s="211"/>
      <c r="I33" s="211"/>
      <c r="J33" s="211"/>
      <c r="K33" s="211"/>
      <c r="L33" s="211"/>
      <c r="M33" s="211"/>
      <c r="N33" s="212"/>
      <c r="O33" s="179" t="s">
        <v>46</v>
      </c>
      <c r="P33" s="180"/>
      <c r="Q33" s="180"/>
      <c r="R33" s="180"/>
      <c r="S33" s="180"/>
      <c r="T33" s="180"/>
      <c r="U33" s="180"/>
      <c r="V33" s="181"/>
      <c r="W33" s="327">
        <f>VLOOKUP($AY$2,Data,43,FALSE)</f>
        <v>0</v>
      </c>
      <c r="X33" s="328"/>
      <c r="Y33" s="328"/>
      <c r="Z33" s="328"/>
      <c r="AA33" s="328"/>
      <c r="AB33" s="328"/>
      <c r="AC33" s="328"/>
      <c r="AD33" s="328"/>
      <c r="AE33" s="329"/>
      <c r="AF33" s="182" t="s">
        <v>47</v>
      </c>
      <c r="AG33" s="180"/>
      <c r="AH33" s="180"/>
      <c r="AI33" s="180"/>
      <c r="AJ33" s="180"/>
      <c r="AK33" s="180"/>
      <c r="AL33" s="180"/>
      <c r="AM33" s="181"/>
      <c r="AN33" s="327">
        <f>VLOOKUP($AY$2,Data,44,FALSE)</f>
        <v>0</v>
      </c>
      <c r="AO33" s="328"/>
      <c r="AP33" s="328"/>
      <c r="AQ33" s="328"/>
      <c r="AR33" s="328"/>
      <c r="AS33" s="328"/>
      <c r="AT33" s="328"/>
      <c r="AU33" s="328"/>
      <c r="AV33" s="330"/>
    </row>
    <row r="34" spans="2:48" ht="18.600000000000001" customHeight="1">
      <c r="B34" s="213"/>
      <c r="C34" s="214"/>
      <c r="D34" s="214"/>
      <c r="E34" s="214"/>
      <c r="F34" s="214"/>
      <c r="G34" s="214"/>
      <c r="H34" s="214"/>
      <c r="I34" s="214"/>
      <c r="J34" s="214"/>
      <c r="K34" s="214"/>
      <c r="L34" s="214"/>
      <c r="M34" s="214"/>
      <c r="N34" s="215"/>
      <c r="O34" s="183" t="s">
        <v>0</v>
      </c>
      <c r="P34" s="184"/>
      <c r="Q34" s="184"/>
      <c r="R34" s="184"/>
      <c r="S34" s="184"/>
      <c r="T34" s="184"/>
      <c r="U34" s="184"/>
      <c r="V34" s="185"/>
      <c r="W34" s="321">
        <f>VLOOKUP($AY$2,Data,45,FALSE)</f>
        <v>0</v>
      </c>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3"/>
    </row>
    <row r="35" spans="2:48" ht="18.600000000000001" customHeight="1">
      <c r="B35" s="173" t="s">
        <v>3</v>
      </c>
      <c r="C35" s="174"/>
      <c r="D35" s="174"/>
      <c r="E35" s="174"/>
      <c r="F35" s="174"/>
      <c r="G35" s="174"/>
      <c r="H35" s="174"/>
      <c r="I35" s="174"/>
      <c r="J35" s="174"/>
      <c r="K35" s="174"/>
      <c r="L35" s="174"/>
      <c r="M35" s="174"/>
      <c r="N35" s="175"/>
      <c r="O35" s="179" t="s">
        <v>46</v>
      </c>
      <c r="P35" s="180"/>
      <c r="Q35" s="180"/>
      <c r="R35" s="180"/>
      <c r="S35" s="180"/>
      <c r="T35" s="180"/>
      <c r="U35" s="180"/>
      <c r="V35" s="181"/>
      <c r="W35" s="327" t="str">
        <f>VLOOKUP($AY$2,Data,46,FALSE)</f>
        <v>-</v>
      </c>
      <c r="X35" s="328"/>
      <c r="Y35" s="328"/>
      <c r="Z35" s="328"/>
      <c r="AA35" s="328"/>
      <c r="AB35" s="328"/>
      <c r="AC35" s="328"/>
      <c r="AD35" s="328"/>
      <c r="AE35" s="329"/>
      <c r="AF35" s="182" t="s">
        <v>47</v>
      </c>
      <c r="AG35" s="180"/>
      <c r="AH35" s="180"/>
      <c r="AI35" s="180"/>
      <c r="AJ35" s="180"/>
      <c r="AK35" s="180"/>
      <c r="AL35" s="180"/>
      <c r="AM35" s="181"/>
      <c r="AN35" s="327" t="str">
        <f>VLOOKUP($AY$2,Data,47,FALSE)</f>
        <v>（選択して下さい）</v>
      </c>
      <c r="AO35" s="328"/>
      <c r="AP35" s="328"/>
      <c r="AQ35" s="328"/>
      <c r="AR35" s="328"/>
      <c r="AS35" s="328"/>
      <c r="AT35" s="328"/>
      <c r="AU35" s="328"/>
      <c r="AV35" s="330"/>
    </row>
    <row r="36" spans="2:48" ht="18.600000000000001" customHeight="1">
      <c r="B36" s="176"/>
      <c r="C36" s="177"/>
      <c r="D36" s="177"/>
      <c r="E36" s="177"/>
      <c r="F36" s="177"/>
      <c r="G36" s="177"/>
      <c r="H36" s="177"/>
      <c r="I36" s="177"/>
      <c r="J36" s="177"/>
      <c r="K36" s="177"/>
      <c r="L36" s="177"/>
      <c r="M36" s="177"/>
      <c r="N36" s="178"/>
      <c r="O36" s="183" t="s">
        <v>0</v>
      </c>
      <c r="P36" s="184"/>
      <c r="Q36" s="184"/>
      <c r="R36" s="184"/>
      <c r="S36" s="184"/>
      <c r="T36" s="184"/>
      <c r="U36" s="184"/>
      <c r="V36" s="185"/>
      <c r="W36" s="321">
        <f>VLOOKUP($AY$2,Data,48,FALSE)</f>
        <v>0</v>
      </c>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3"/>
    </row>
    <row r="37" spans="2:48" ht="18.600000000000001" customHeight="1">
      <c r="B37" s="189" t="s">
        <v>1</v>
      </c>
      <c r="C37" s="174"/>
      <c r="D37" s="174"/>
      <c r="E37" s="174"/>
      <c r="F37" s="174"/>
      <c r="G37" s="174"/>
      <c r="H37" s="174"/>
      <c r="I37" s="174"/>
      <c r="J37" s="174"/>
      <c r="K37" s="174"/>
      <c r="L37" s="174"/>
      <c r="M37" s="174"/>
      <c r="N37" s="175"/>
      <c r="O37" s="324">
        <f>VLOOKUP($AY$2,Data,49,FALSE)</f>
        <v>0</v>
      </c>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6"/>
    </row>
    <row r="38" spans="2:48" ht="18.600000000000001" customHeight="1">
      <c r="B38" s="190"/>
      <c r="C38" s="191"/>
      <c r="D38" s="191"/>
      <c r="E38" s="191"/>
      <c r="F38" s="191"/>
      <c r="G38" s="191"/>
      <c r="H38" s="191"/>
      <c r="I38" s="191"/>
      <c r="J38" s="191"/>
      <c r="K38" s="191"/>
      <c r="L38" s="191"/>
      <c r="M38" s="191"/>
      <c r="N38" s="192"/>
      <c r="O38" s="196"/>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8"/>
    </row>
    <row r="39" spans="2:48" ht="18.600000000000001" customHeight="1">
      <c r="B39" s="190"/>
      <c r="C39" s="191"/>
      <c r="D39" s="191"/>
      <c r="E39" s="191"/>
      <c r="F39" s="191"/>
      <c r="G39" s="191"/>
      <c r="H39" s="191"/>
      <c r="I39" s="191"/>
      <c r="J39" s="191"/>
      <c r="K39" s="191"/>
      <c r="L39" s="191"/>
      <c r="M39" s="191"/>
      <c r="N39" s="192"/>
      <c r="O39" s="199"/>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1"/>
    </row>
    <row r="40" spans="2:48" ht="18.600000000000001" customHeight="1">
      <c r="B40" s="190"/>
      <c r="C40" s="191"/>
      <c r="D40" s="191"/>
      <c r="E40" s="191"/>
      <c r="F40" s="191"/>
      <c r="G40" s="191"/>
      <c r="H40" s="191"/>
      <c r="I40" s="191"/>
      <c r="J40" s="191"/>
      <c r="K40" s="191"/>
      <c r="L40" s="191"/>
      <c r="M40" s="191"/>
      <c r="N40" s="192"/>
      <c r="O40" s="199"/>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1"/>
    </row>
    <row r="41" spans="2:48" ht="18.600000000000001" customHeight="1">
      <c r="B41" s="190"/>
      <c r="C41" s="191"/>
      <c r="D41" s="191"/>
      <c r="E41" s="191"/>
      <c r="F41" s="191"/>
      <c r="G41" s="191"/>
      <c r="H41" s="191"/>
      <c r="I41" s="191"/>
      <c r="J41" s="191"/>
      <c r="K41" s="191"/>
      <c r="L41" s="191"/>
      <c r="M41" s="191"/>
      <c r="N41" s="192"/>
      <c r="O41" s="168"/>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70"/>
    </row>
    <row r="42" spans="2:48" ht="18.600000000000001" customHeight="1">
      <c r="B42" s="171" t="s">
        <v>20</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row>
    <row r="43" spans="2:48" ht="18.600000000000001" customHeight="1">
      <c r="B43" s="172" t="s">
        <v>71</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row>
  </sheetData>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B25:AE25"/>
    <mergeCell ref="AS21:AV21"/>
    <mergeCell ref="AJ21:AR21"/>
    <mergeCell ref="AJ24:AR24"/>
    <mergeCell ref="AF21:AI21"/>
    <mergeCell ref="AJ25:AR25"/>
    <mergeCell ref="AS26:AV26"/>
    <mergeCell ref="AS25:AV25"/>
    <mergeCell ref="AS24:AV24"/>
    <mergeCell ref="AF24:AI24"/>
    <mergeCell ref="AF25:AI25"/>
    <mergeCell ref="B32:N32"/>
    <mergeCell ref="O32:AV32"/>
    <mergeCell ref="AB30:AE30"/>
    <mergeCell ref="AJ29:AR29"/>
    <mergeCell ref="AF30:AI30"/>
    <mergeCell ref="AJ30:AR30"/>
    <mergeCell ref="AF27:AI27"/>
    <mergeCell ref="S28:AA28"/>
    <mergeCell ref="AJ28:AR28"/>
    <mergeCell ref="AF28:AI28"/>
    <mergeCell ref="B43:AV43"/>
    <mergeCell ref="W34:AV34"/>
    <mergeCell ref="B33:N34"/>
    <mergeCell ref="B42:AV42"/>
    <mergeCell ref="B35:N36"/>
    <mergeCell ref="W36:AV36"/>
    <mergeCell ref="O37:AV37"/>
    <mergeCell ref="O38:AV38"/>
    <mergeCell ref="O34:V34"/>
    <mergeCell ref="O35:V35"/>
    <mergeCell ref="AF35:AM35"/>
    <mergeCell ref="O39:AV39"/>
    <mergeCell ref="O36:V36"/>
    <mergeCell ref="O33:V33"/>
    <mergeCell ref="W33:AE33"/>
    <mergeCell ref="AN33:AV33"/>
    <mergeCell ref="W35:AE35"/>
    <mergeCell ref="AN35:AV35"/>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AF26:AI26"/>
    <mergeCell ref="O24:R24"/>
    <mergeCell ref="O25:R25"/>
    <mergeCell ref="O27:R27"/>
    <mergeCell ref="AJ27:AR27"/>
    <mergeCell ref="O28:R28"/>
    <mergeCell ref="AB27:AE27"/>
    <mergeCell ref="AB28:AE28"/>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13:AV14"/>
    <mergeCell ref="AB15:AE15"/>
    <mergeCell ref="H15:N15"/>
    <mergeCell ref="AS15:AV15"/>
    <mergeCell ref="S15:AA15"/>
    <mergeCell ref="O15:R15"/>
    <mergeCell ref="AJ15:AR15"/>
    <mergeCell ref="AS16:AV16"/>
    <mergeCell ref="O6:AV6"/>
    <mergeCell ref="AF23:AI23"/>
    <mergeCell ref="AB22:AE22"/>
    <mergeCell ref="AJ18:AR18"/>
    <mergeCell ref="AF19:AI19"/>
    <mergeCell ref="AS18:AV18"/>
    <mergeCell ref="AJ20:AR20"/>
    <mergeCell ref="AJ19:AR19"/>
    <mergeCell ref="AS19:AV19"/>
    <mergeCell ref="AS20:AV20"/>
    <mergeCell ref="AF20:AI20"/>
    <mergeCell ref="B21:G23"/>
    <mergeCell ref="O23:R23"/>
    <mergeCell ref="S23:AA23"/>
    <mergeCell ref="O26:R26"/>
    <mergeCell ref="S26:AA26"/>
    <mergeCell ref="H23:N23"/>
    <mergeCell ref="H26:N26"/>
    <mergeCell ref="S24:AA24"/>
    <mergeCell ref="H22:N22"/>
    <mergeCell ref="H24:N24"/>
    <mergeCell ref="O22:R22"/>
    <mergeCell ref="S22:AA22"/>
    <mergeCell ref="O21:R21"/>
    <mergeCell ref="S25:AA25"/>
    <mergeCell ref="AK17:AQ17"/>
    <mergeCell ref="AF33:AM33"/>
    <mergeCell ref="S30:AA30"/>
    <mergeCell ref="AJ26:AR26"/>
    <mergeCell ref="AJ23:AR23"/>
    <mergeCell ref="AF29:AI29"/>
    <mergeCell ref="AS28:AV28"/>
    <mergeCell ref="O18:R18"/>
    <mergeCell ref="AB16:AE16"/>
    <mergeCell ref="O29:R29"/>
    <mergeCell ref="O30:R30"/>
    <mergeCell ref="AB20:AE20"/>
    <mergeCell ref="AB21:AE21"/>
    <mergeCell ref="S27:AA27"/>
    <mergeCell ref="AB24:AE24"/>
    <mergeCell ref="S29:AA29"/>
    <mergeCell ref="AB26:AE26"/>
    <mergeCell ref="O20:R20"/>
    <mergeCell ref="AS22:AV22"/>
    <mergeCell ref="AS27:AV27"/>
    <mergeCell ref="AJ22:AR22"/>
    <mergeCell ref="AB23:AE23"/>
    <mergeCell ref="AS23:AV23"/>
    <mergeCell ref="AF22:AI22"/>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282" t="s">
        <v>40</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X2" s="13" t="s">
        <v>65</v>
      </c>
      <c r="AY2" s="14">
        <v>24</v>
      </c>
    </row>
    <row r="3" spans="2:51" ht="9.75" customHeight="1">
      <c r="AS3" s="3"/>
      <c r="AT3" s="3"/>
      <c r="AU3" s="3"/>
      <c r="AV3" s="2"/>
    </row>
    <row r="4" spans="2:51" ht="15.75" customHeight="1">
      <c r="B4" s="284" t="s">
        <v>137</v>
      </c>
      <c r="C4" s="285"/>
      <c r="D4" s="285"/>
      <c r="E4" s="285"/>
      <c r="F4" s="285"/>
      <c r="G4" s="285"/>
      <c r="H4" s="285"/>
      <c r="I4" s="285"/>
      <c r="J4" s="285"/>
      <c r="K4" s="285"/>
      <c r="L4" s="285"/>
      <c r="M4" s="285"/>
      <c r="N4" s="286"/>
      <c r="O4" s="284">
        <f>VLOOKUP($AY$2,Data,3,FALSE)</f>
        <v>0</v>
      </c>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6"/>
    </row>
    <row r="5" spans="2:51" ht="15.75" customHeight="1">
      <c r="B5" s="287"/>
      <c r="C5" s="288"/>
      <c r="D5" s="288"/>
      <c r="E5" s="288"/>
      <c r="F5" s="288"/>
      <c r="G5" s="288"/>
      <c r="H5" s="288"/>
      <c r="I5" s="288"/>
      <c r="J5" s="288"/>
      <c r="K5" s="288"/>
      <c r="L5" s="288"/>
      <c r="M5" s="288"/>
      <c r="N5" s="289"/>
      <c r="O5" s="287"/>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9"/>
    </row>
    <row r="6" spans="2:51" ht="23.25" customHeight="1">
      <c r="B6" s="296" t="s">
        <v>29</v>
      </c>
      <c r="C6" s="297"/>
      <c r="D6" s="297"/>
      <c r="E6" s="297"/>
      <c r="F6" s="297"/>
      <c r="G6" s="297"/>
      <c r="H6" s="297"/>
      <c r="I6" s="297"/>
      <c r="J6" s="297"/>
      <c r="K6" s="297"/>
      <c r="L6" s="297"/>
      <c r="M6" s="297"/>
      <c r="N6" s="298"/>
      <c r="O6" s="315">
        <f>VLOOKUP($AY$2,Data,4,FALSE)</f>
        <v>0</v>
      </c>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7"/>
    </row>
    <row r="7" spans="2:51" ht="18.600000000000001" customHeight="1">
      <c r="B7" s="173" t="s">
        <v>41</v>
      </c>
      <c r="C7" s="174"/>
      <c r="D7" s="174"/>
      <c r="E7" s="174"/>
      <c r="F7" s="174"/>
      <c r="G7" s="174"/>
      <c r="H7" s="174"/>
      <c r="I7" s="174"/>
      <c r="J7" s="174"/>
      <c r="K7" s="174"/>
      <c r="L7" s="174"/>
      <c r="M7" s="174"/>
      <c r="N7" s="175"/>
      <c r="O7" s="284" t="str">
        <f>VLOOKUP($AY$2,Data,5,FALSE)&amp;VLOOKUP($AY$2,Data,6,FALSE)</f>
        <v/>
      </c>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6"/>
    </row>
    <row r="8" spans="2:51" ht="18.600000000000001" customHeight="1">
      <c r="B8" s="176"/>
      <c r="C8" s="177"/>
      <c r="D8" s="177"/>
      <c r="E8" s="177"/>
      <c r="F8" s="177"/>
      <c r="G8" s="177"/>
      <c r="H8" s="177"/>
      <c r="I8" s="177"/>
      <c r="J8" s="177"/>
      <c r="K8" s="177"/>
      <c r="L8" s="177"/>
      <c r="M8" s="177"/>
      <c r="N8" s="178"/>
      <c r="O8" s="287"/>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9"/>
    </row>
    <row r="9" spans="2:51" ht="17.25" customHeight="1">
      <c r="B9" s="173" t="s">
        <v>30</v>
      </c>
      <c r="C9" s="174"/>
      <c r="D9" s="174"/>
      <c r="E9" s="174"/>
      <c r="F9" s="174"/>
      <c r="G9" s="174"/>
      <c r="H9" s="174"/>
      <c r="I9" s="174"/>
      <c r="J9" s="174"/>
      <c r="K9" s="174"/>
      <c r="L9" s="174"/>
      <c r="M9" s="174"/>
      <c r="N9" s="175"/>
      <c r="O9" s="284">
        <f>VLOOKUP($AY$2,Data,7,FALSE)</f>
        <v>0</v>
      </c>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6"/>
    </row>
    <row r="10" spans="2:51" ht="17.25" customHeight="1">
      <c r="B10" s="176"/>
      <c r="C10" s="177"/>
      <c r="D10" s="177"/>
      <c r="E10" s="177"/>
      <c r="F10" s="177"/>
      <c r="G10" s="177"/>
      <c r="H10" s="177"/>
      <c r="I10" s="177"/>
      <c r="J10" s="177"/>
      <c r="K10" s="177"/>
      <c r="L10" s="177"/>
      <c r="M10" s="177"/>
      <c r="N10" s="178"/>
      <c r="O10" s="287"/>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9"/>
    </row>
    <row r="11" spans="2:51" ht="15.75" customHeight="1">
      <c r="B11" s="189" t="s">
        <v>138</v>
      </c>
      <c r="C11" s="174"/>
      <c r="D11" s="174"/>
      <c r="E11" s="174"/>
      <c r="F11" s="174"/>
      <c r="G11" s="174"/>
      <c r="H11" s="174"/>
      <c r="I11" s="174"/>
      <c r="J11" s="174"/>
      <c r="K11" s="174"/>
      <c r="L11" s="174"/>
      <c r="M11" s="174"/>
      <c r="N11" s="175"/>
      <c r="O11" s="331">
        <f>VLOOKUP($AY$2,Data,8,FALSE)</f>
        <v>0</v>
      </c>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3"/>
    </row>
    <row r="12" spans="2:51" ht="15.75" customHeight="1">
      <c r="B12" s="176"/>
      <c r="C12" s="177"/>
      <c r="D12" s="177"/>
      <c r="E12" s="177"/>
      <c r="F12" s="177"/>
      <c r="G12" s="177"/>
      <c r="H12" s="177"/>
      <c r="I12" s="177"/>
      <c r="J12" s="177"/>
      <c r="K12" s="177"/>
      <c r="L12" s="177"/>
      <c r="M12" s="177"/>
      <c r="N12" s="178"/>
      <c r="O12" s="334"/>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6"/>
    </row>
    <row r="13" spans="2:51" ht="18.600000000000001" customHeight="1">
      <c r="B13" s="308" t="s">
        <v>141</v>
      </c>
      <c r="C13" s="309"/>
      <c r="D13" s="309"/>
      <c r="E13" s="309"/>
      <c r="F13" s="309"/>
      <c r="G13" s="309"/>
      <c r="H13" s="309"/>
      <c r="I13" s="309"/>
      <c r="J13" s="309"/>
      <c r="K13" s="309"/>
      <c r="L13" s="309"/>
      <c r="M13" s="309"/>
      <c r="N13" s="310"/>
      <c r="O13" s="268">
        <f>VLOOKUP($AY$2,Data,2,FALSE)</f>
        <v>0</v>
      </c>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70"/>
    </row>
    <row r="14" spans="2:51" ht="18.600000000000001" customHeight="1">
      <c r="B14" s="311"/>
      <c r="C14" s="312"/>
      <c r="D14" s="312"/>
      <c r="E14" s="312"/>
      <c r="F14" s="312"/>
      <c r="G14" s="312"/>
      <c r="H14" s="312"/>
      <c r="I14" s="312"/>
      <c r="J14" s="312"/>
      <c r="K14" s="312"/>
      <c r="L14" s="312"/>
      <c r="M14" s="312"/>
      <c r="N14" s="313"/>
      <c r="O14" s="271"/>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3"/>
    </row>
    <row r="15" spans="2:51" ht="24.75" customHeight="1">
      <c r="B15" s="173" t="s">
        <v>9</v>
      </c>
      <c r="C15" s="174"/>
      <c r="D15" s="174"/>
      <c r="E15" s="174"/>
      <c r="F15" s="174"/>
      <c r="G15" s="304"/>
      <c r="H15" s="253" t="s">
        <v>4</v>
      </c>
      <c r="I15" s="254"/>
      <c r="J15" s="254"/>
      <c r="K15" s="254"/>
      <c r="L15" s="254"/>
      <c r="M15" s="254"/>
      <c r="N15" s="255"/>
      <c r="O15" s="205" t="s">
        <v>12</v>
      </c>
      <c r="P15" s="206"/>
      <c r="Q15" s="206"/>
      <c r="R15" s="206"/>
      <c r="S15" s="274" t="str">
        <f>IF(VLOOKUP($AY$2,Data,10,FALSE)=0,"-",VLOOKUP($AY$2,Data,10,FALSE))</f>
        <v>-</v>
      </c>
      <c r="T15" s="274"/>
      <c r="U15" s="274"/>
      <c r="V15" s="274"/>
      <c r="W15" s="274"/>
      <c r="X15" s="274"/>
      <c r="Y15" s="274"/>
      <c r="Z15" s="274"/>
      <c r="AA15" s="274"/>
      <c r="AB15" s="274"/>
      <c r="AC15" s="274"/>
      <c r="AD15" s="274"/>
      <c r="AE15" s="275"/>
      <c r="AF15" s="205" t="s">
        <v>13</v>
      </c>
      <c r="AG15" s="206"/>
      <c r="AH15" s="206"/>
      <c r="AI15" s="206"/>
      <c r="AJ15" s="274" t="str">
        <f>IF(VLOOKUP($AY$2,Data,9,FALSE)=0,"-",VLOOKUP($AY$2,Data,9,FALSE))</f>
        <v>-</v>
      </c>
      <c r="AK15" s="274"/>
      <c r="AL15" s="274"/>
      <c r="AM15" s="274"/>
      <c r="AN15" s="274"/>
      <c r="AO15" s="274"/>
      <c r="AP15" s="274"/>
      <c r="AQ15" s="274"/>
      <c r="AR15" s="274"/>
      <c r="AS15" s="274"/>
      <c r="AT15" s="274"/>
      <c r="AU15" s="274"/>
      <c r="AV15" s="275"/>
    </row>
    <row r="16" spans="2:51" ht="24.75" customHeight="1">
      <c r="B16" s="190"/>
      <c r="C16" s="191"/>
      <c r="D16" s="191"/>
      <c r="E16" s="191"/>
      <c r="F16" s="191"/>
      <c r="G16" s="305"/>
      <c r="H16" s="227" t="s">
        <v>5</v>
      </c>
      <c r="I16" s="228"/>
      <c r="J16" s="228"/>
      <c r="K16" s="228"/>
      <c r="L16" s="228"/>
      <c r="M16" s="228"/>
      <c r="N16" s="229"/>
      <c r="O16" s="230" t="s">
        <v>12</v>
      </c>
      <c r="P16" s="231"/>
      <c r="Q16" s="231"/>
      <c r="R16" s="231"/>
      <c r="S16" s="232" t="str">
        <f>IF(VLOOKUP($AY$2,Data,16,FALSE)=0,"-",VLOOKUP($AY$2,Data,16,FALSE))</f>
        <v>-</v>
      </c>
      <c r="T16" s="232"/>
      <c r="U16" s="232"/>
      <c r="V16" s="232"/>
      <c r="W16" s="232"/>
      <c r="X16" s="232"/>
      <c r="Y16" s="232"/>
      <c r="Z16" s="232"/>
      <c r="AA16" s="232"/>
      <c r="AB16" s="233" t="s">
        <v>51</v>
      </c>
      <c r="AC16" s="233"/>
      <c r="AD16" s="233"/>
      <c r="AE16" s="234"/>
      <c r="AF16" s="230" t="s">
        <v>13</v>
      </c>
      <c r="AG16" s="231"/>
      <c r="AH16" s="231"/>
      <c r="AI16" s="231"/>
      <c r="AJ16" s="232" t="str">
        <f>IF(VLOOKUP($AY$2,Data,11,FALSE)=0,"-",VLOOKUP($AY$2,Data,11,FALSE))</f>
        <v>（選択して下さい）</v>
      </c>
      <c r="AK16" s="232"/>
      <c r="AL16" s="232"/>
      <c r="AM16" s="232"/>
      <c r="AN16" s="232"/>
      <c r="AO16" s="232"/>
      <c r="AP16" s="232"/>
      <c r="AQ16" s="232"/>
      <c r="AR16" s="232"/>
      <c r="AS16" s="233" t="s">
        <v>52</v>
      </c>
      <c r="AT16" s="233"/>
      <c r="AU16" s="233"/>
      <c r="AV16" s="234"/>
    </row>
    <row r="17" spans="2:48" ht="24.75" customHeight="1">
      <c r="B17" s="190"/>
      <c r="C17" s="191"/>
      <c r="D17" s="191"/>
      <c r="E17" s="191"/>
      <c r="F17" s="191"/>
      <c r="G17" s="305"/>
      <c r="H17" s="299" t="s">
        <v>19</v>
      </c>
      <c r="I17" s="300"/>
      <c r="J17" s="300"/>
      <c r="K17" s="300"/>
      <c r="L17" s="300"/>
      <c r="M17" s="300"/>
      <c r="N17" s="301"/>
      <c r="O17" s="262" t="s">
        <v>12</v>
      </c>
      <c r="P17" s="263"/>
      <c r="Q17" s="263"/>
      <c r="R17" s="263"/>
      <c r="S17" s="15" t="s">
        <v>67</v>
      </c>
      <c r="T17" s="314" t="str">
        <f>IF(VLOOKUP($AY$2,Data,17,FALSE)=0,"-",VLOOKUP($AY$2,Data,17,FALSE))</f>
        <v>-</v>
      </c>
      <c r="U17" s="314"/>
      <c r="V17" s="314"/>
      <c r="W17" s="314"/>
      <c r="X17" s="314"/>
      <c r="Y17" s="314"/>
      <c r="Z17" s="314"/>
      <c r="AA17" s="15" t="s">
        <v>68</v>
      </c>
      <c r="AB17" s="233" t="s">
        <v>51</v>
      </c>
      <c r="AC17" s="233"/>
      <c r="AD17" s="233"/>
      <c r="AE17" s="234"/>
      <c r="AF17" s="262" t="s">
        <v>13</v>
      </c>
      <c r="AG17" s="263"/>
      <c r="AH17" s="263"/>
      <c r="AI17" s="263"/>
      <c r="AJ17" s="15" t="s">
        <v>69</v>
      </c>
      <c r="AK17" s="314" t="str">
        <f>IF(VLOOKUP($AY$2,Data,12,FALSE)=0,"-",VLOOKUP($AY$2,Data,12,FALSE))</f>
        <v>-</v>
      </c>
      <c r="AL17" s="314"/>
      <c r="AM17" s="314"/>
      <c r="AN17" s="314"/>
      <c r="AO17" s="314"/>
      <c r="AP17" s="314"/>
      <c r="AQ17" s="314"/>
      <c r="AR17" s="15" t="s">
        <v>70</v>
      </c>
      <c r="AS17" s="233" t="s">
        <v>52</v>
      </c>
      <c r="AT17" s="233"/>
      <c r="AU17" s="233"/>
      <c r="AV17" s="234"/>
    </row>
    <row r="18" spans="2:48" ht="24.75" customHeight="1">
      <c r="B18" s="190"/>
      <c r="C18" s="191"/>
      <c r="D18" s="191"/>
      <c r="E18" s="191"/>
      <c r="F18" s="191"/>
      <c r="G18" s="305"/>
      <c r="H18" s="265" t="s">
        <v>6</v>
      </c>
      <c r="I18" s="266"/>
      <c r="J18" s="266"/>
      <c r="K18" s="266"/>
      <c r="L18" s="266"/>
      <c r="M18" s="266"/>
      <c r="N18" s="267"/>
      <c r="O18" s="262" t="s">
        <v>12</v>
      </c>
      <c r="P18" s="263"/>
      <c r="Q18" s="263"/>
      <c r="R18" s="263"/>
      <c r="S18" s="314" t="str">
        <f>IF(VLOOKUP($AY$2,Data,18,FALSE)=0,"-",VLOOKUP($AY$2,Data,18,FALSE))</f>
        <v>-</v>
      </c>
      <c r="T18" s="314"/>
      <c r="U18" s="314"/>
      <c r="V18" s="314"/>
      <c r="W18" s="314"/>
      <c r="X18" s="314"/>
      <c r="Y18" s="314"/>
      <c r="Z18" s="314"/>
      <c r="AA18" s="314"/>
      <c r="AB18" s="260"/>
      <c r="AC18" s="260"/>
      <c r="AD18" s="260"/>
      <c r="AE18" s="261"/>
      <c r="AF18" s="262" t="s">
        <v>13</v>
      </c>
      <c r="AG18" s="263"/>
      <c r="AH18" s="263"/>
      <c r="AI18" s="263"/>
      <c r="AJ18" s="314" t="str">
        <f>IF(VLOOKUP($AY$2,Data,13,FALSE)=0,"-",VLOOKUP($AY$2,Data,13,FALSE))</f>
        <v>（選択して下さい）</v>
      </c>
      <c r="AK18" s="314"/>
      <c r="AL18" s="314"/>
      <c r="AM18" s="314"/>
      <c r="AN18" s="314"/>
      <c r="AO18" s="314"/>
      <c r="AP18" s="314"/>
      <c r="AQ18" s="314"/>
      <c r="AR18" s="314"/>
      <c r="AS18" s="260"/>
      <c r="AT18" s="260"/>
      <c r="AU18" s="260"/>
      <c r="AV18" s="261"/>
    </row>
    <row r="19" spans="2:48" ht="24.75" customHeight="1">
      <c r="B19" s="190"/>
      <c r="C19" s="191"/>
      <c r="D19" s="191"/>
      <c r="E19" s="191"/>
      <c r="F19" s="191"/>
      <c r="G19" s="305"/>
      <c r="H19" s="265" t="s">
        <v>139</v>
      </c>
      <c r="I19" s="266"/>
      <c r="J19" s="266"/>
      <c r="K19" s="266"/>
      <c r="L19" s="266"/>
      <c r="M19" s="266"/>
      <c r="N19" s="267"/>
      <c r="O19" s="262" t="s">
        <v>12</v>
      </c>
      <c r="P19" s="263"/>
      <c r="Q19" s="263"/>
      <c r="R19" s="263"/>
      <c r="S19" s="314" t="str">
        <f>IF(VLOOKUP($AY$2,Data,19,FALSE)=0,"-",VLOOKUP($AY$2,Data,19,FALSE))</f>
        <v>-</v>
      </c>
      <c r="T19" s="314"/>
      <c r="U19" s="314"/>
      <c r="V19" s="314"/>
      <c r="W19" s="314"/>
      <c r="X19" s="314"/>
      <c r="Y19" s="314"/>
      <c r="Z19" s="314"/>
      <c r="AA19" s="314"/>
      <c r="AB19" s="250" t="s">
        <v>53</v>
      </c>
      <c r="AC19" s="250"/>
      <c r="AD19" s="250"/>
      <c r="AE19" s="251"/>
      <c r="AF19" s="262" t="s">
        <v>13</v>
      </c>
      <c r="AG19" s="263"/>
      <c r="AH19" s="263"/>
      <c r="AI19" s="263"/>
      <c r="AJ19" s="314" t="str">
        <f>IF(VLOOKUP($AY$2,Data,14,FALSE)=0,"-",VLOOKUP($AY$2,Data,14,FALSE))</f>
        <v>-</v>
      </c>
      <c r="AK19" s="314"/>
      <c r="AL19" s="314"/>
      <c r="AM19" s="314"/>
      <c r="AN19" s="314"/>
      <c r="AO19" s="314"/>
      <c r="AP19" s="314"/>
      <c r="AQ19" s="314"/>
      <c r="AR19" s="314"/>
      <c r="AS19" s="250" t="s">
        <v>54</v>
      </c>
      <c r="AT19" s="250"/>
      <c r="AU19" s="250"/>
      <c r="AV19" s="251"/>
    </row>
    <row r="20" spans="2:48" ht="24.75" customHeight="1">
      <c r="B20" s="176"/>
      <c r="C20" s="177"/>
      <c r="D20" s="177"/>
      <c r="E20" s="177"/>
      <c r="F20" s="177"/>
      <c r="G20" s="306"/>
      <c r="H20" s="239" t="s">
        <v>140</v>
      </c>
      <c r="I20" s="240"/>
      <c r="J20" s="240"/>
      <c r="K20" s="240"/>
      <c r="L20" s="240"/>
      <c r="M20" s="240"/>
      <c r="N20" s="241"/>
      <c r="O20" s="235" t="s">
        <v>12</v>
      </c>
      <c r="P20" s="236"/>
      <c r="Q20" s="236"/>
      <c r="R20" s="236"/>
      <c r="S20" s="247" t="str">
        <f>IF(VLOOKUP($AY$2,Data,20,FALSE)=0,"-",VLOOKUP($AY$2,Data,20,FALSE))</f>
        <v>-</v>
      </c>
      <c r="T20" s="247"/>
      <c r="U20" s="247"/>
      <c r="V20" s="247"/>
      <c r="W20" s="247"/>
      <c r="X20" s="247"/>
      <c r="Y20" s="247"/>
      <c r="Z20" s="247"/>
      <c r="AA20" s="247"/>
      <c r="AB20" s="248" t="s">
        <v>53</v>
      </c>
      <c r="AC20" s="248"/>
      <c r="AD20" s="248"/>
      <c r="AE20" s="249"/>
      <c r="AF20" s="235" t="s">
        <v>13</v>
      </c>
      <c r="AG20" s="236"/>
      <c r="AH20" s="236"/>
      <c r="AI20" s="236"/>
      <c r="AJ20" s="247" t="str">
        <f>IF(VLOOKUP($AY$2,Data,15,FALSE)=0,"-",VLOOKUP($AY$2,Data,15,FALSE))</f>
        <v>-</v>
      </c>
      <c r="AK20" s="247"/>
      <c r="AL20" s="247"/>
      <c r="AM20" s="247"/>
      <c r="AN20" s="247"/>
      <c r="AO20" s="247"/>
      <c r="AP20" s="247"/>
      <c r="AQ20" s="247"/>
      <c r="AR20" s="247"/>
      <c r="AS20" s="248" t="s">
        <v>54</v>
      </c>
      <c r="AT20" s="248"/>
      <c r="AU20" s="248"/>
      <c r="AV20" s="249"/>
    </row>
    <row r="21" spans="2:48" ht="24.75" customHeight="1">
      <c r="B21" s="173" t="s">
        <v>10</v>
      </c>
      <c r="C21" s="242"/>
      <c r="D21" s="242"/>
      <c r="E21" s="242"/>
      <c r="F21" s="242"/>
      <c r="G21" s="258"/>
      <c r="H21" s="253" t="s">
        <v>5</v>
      </c>
      <c r="I21" s="254"/>
      <c r="J21" s="254"/>
      <c r="K21" s="254"/>
      <c r="L21" s="254"/>
      <c r="M21" s="254"/>
      <c r="N21" s="255"/>
      <c r="O21" s="205" t="s">
        <v>12</v>
      </c>
      <c r="P21" s="206"/>
      <c r="Q21" s="206"/>
      <c r="R21" s="206"/>
      <c r="S21" s="257" t="str">
        <f>IF(VLOOKUP($AY$2,Data,24,FALSE)=0,"-",VLOOKUP($AY$2,Data,24,FALSE))</f>
        <v>-</v>
      </c>
      <c r="T21" s="257"/>
      <c r="U21" s="257"/>
      <c r="V21" s="257"/>
      <c r="W21" s="257"/>
      <c r="X21" s="257"/>
      <c r="Y21" s="257"/>
      <c r="Z21" s="257"/>
      <c r="AA21" s="257"/>
      <c r="AB21" s="237" t="s">
        <v>51</v>
      </c>
      <c r="AC21" s="237"/>
      <c r="AD21" s="237"/>
      <c r="AE21" s="238"/>
      <c r="AF21" s="205" t="s">
        <v>13</v>
      </c>
      <c r="AG21" s="206"/>
      <c r="AH21" s="206"/>
      <c r="AI21" s="206"/>
      <c r="AJ21" s="257" t="str">
        <f>IF(VLOOKUP($AY$2,Data,21,FALSE)=0,"-",VLOOKUP($AY$2,Data,21,FALSE))</f>
        <v>-</v>
      </c>
      <c r="AK21" s="257"/>
      <c r="AL21" s="257"/>
      <c r="AM21" s="257"/>
      <c r="AN21" s="257"/>
      <c r="AO21" s="257"/>
      <c r="AP21" s="257"/>
      <c r="AQ21" s="257"/>
      <c r="AR21" s="257"/>
      <c r="AS21" s="237" t="s">
        <v>52</v>
      </c>
      <c r="AT21" s="237"/>
      <c r="AU21" s="237"/>
      <c r="AV21" s="238"/>
    </row>
    <row r="22" spans="2:48" ht="24.75" customHeight="1">
      <c r="B22" s="243"/>
      <c r="C22" s="244"/>
      <c r="D22" s="244"/>
      <c r="E22" s="244"/>
      <c r="F22" s="244"/>
      <c r="G22" s="259"/>
      <c r="H22" s="227" t="s">
        <v>139</v>
      </c>
      <c r="I22" s="228"/>
      <c r="J22" s="228"/>
      <c r="K22" s="228"/>
      <c r="L22" s="228"/>
      <c r="M22" s="228"/>
      <c r="N22" s="229"/>
      <c r="O22" s="230" t="s">
        <v>12</v>
      </c>
      <c r="P22" s="231"/>
      <c r="Q22" s="231"/>
      <c r="R22" s="231"/>
      <c r="S22" s="232" t="str">
        <f>IF(VLOOKUP($AY$2,Data,25,FALSE)=0,"-",VLOOKUP($AY$2,Data,25,FALSE))</f>
        <v>-</v>
      </c>
      <c r="T22" s="232"/>
      <c r="U22" s="232"/>
      <c r="V22" s="232"/>
      <c r="W22" s="232"/>
      <c r="X22" s="232"/>
      <c r="Y22" s="232"/>
      <c r="Z22" s="232"/>
      <c r="AA22" s="232"/>
      <c r="AB22" s="233" t="s">
        <v>53</v>
      </c>
      <c r="AC22" s="233"/>
      <c r="AD22" s="233"/>
      <c r="AE22" s="234"/>
      <c r="AF22" s="230" t="s">
        <v>13</v>
      </c>
      <c r="AG22" s="231"/>
      <c r="AH22" s="231"/>
      <c r="AI22" s="231"/>
      <c r="AJ22" s="232" t="str">
        <f>IF(VLOOKUP($AY$2,Data,22,FALSE)=0,"-",VLOOKUP($AY$2,Data,22,FALSE))</f>
        <v>-</v>
      </c>
      <c r="AK22" s="232"/>
      <c r="AL22" s="232"/>
      <c r="AM22" s="232"/>
      <c r="AN22" s="232"/>
      <c r="AO22" s="232"/>
      <c r="AP22" s="232"/>
      <c r="AQ22" s="232"/>
      <c r="AR22" s="232"/>
      <c r="AS22" s="233" t="s">
        <v>54</v>
      </c>
      <c r="AT22" s="233"/>
      <c r="AU22" s="233"/>
      <c r="AV22" s="234"/>
    </row>
    <row r="23" spans="2:48" ht="24.75" customHeight="1">
      <c r="B23" s="243"/>
      <c r="C23" s="244"/>
      <c r="D23" s="244"/>
      <c r="E23" s="244"/>
      <c r="F23" s="244"/>
      <c r="G23" s="259"/>
      <c r="H23" s="239" t="s">
        <v>140</v>
      </c>
      <c r="I23" s="240"/>
      <c r="J23" s="240"/>
      <c r="K23" s="240"/>
      <c r="L23" s="240"/>
      <c r="M23" s="240"/>
      <c r="N23" s="241"/>
      <c r="O23" s="235" t="s">
        <v>12</v>
      </c>
      <c r="P23" s="236"/>
      <c r="Q23" s="236"/>
      <c r="R23" s="236"/>
      <c r="S23" s="247" t="str">
        <f>IF(VLOOKUP($AY$2,Data,26,FALSE)=0,"-",VLOOKUP($AY$2,Data,26,FALSE))</f>
        <v>-</v>
      </c>
      <c r="T23" s="247"/>
      <c r="U23" s="247"/>
      <c r="V23" s="247"/>
      <c r="W23" s="247"/>
      <c r="X23" s="247"/>
      <c r="Y23" s="247"/>
      <c r="Z23" s="247"/>
      <c r="AA23" s="247"/>
      <c r="AB23" s="248" t="s">
        <v>53</v>
      </c>
      <c r="AC23" s="248"/>
      <c r="AD23" s="248"/>
      <c r="AE23" s="249"/>
      <c r="AF23" s="235" t="s">
        <v>13</v>
      </c>
      <c r="AG23" s="236"/>
      <c r="AH23" s="236"/>
      <c r="AI23" s="236"/>
      <c r="AJ23" s="247" t="str">
        <f>IF(VLOOKUP($AY$2,Data,23,FALSE)=0,"-",VLOOKUP($AY$2,Data,23,FALSE))</f>
        <v>-</v>
      </c>
      <c r="AK23" s="247"/>
      <c r="AL23" s="247"/>
      <c r="AM23" s="247"/>
      <c r="AN23" s="247"/>
      <c r="AO23" s="247"/>
      <c r="AP23" s="247"/>
      <c r="AQ23" s="247"/>
      <c r="AR23" s="247"/>
      <c r="AS23" s="248" t="s">
        <v>54</v>
      </c>
      <c r="AT23" s="248"/>
      <c r="AU23" s="248"/>
      <c r="AV23" s="249"/>
    </row>
    <row r="24" spans="2:48" ht="24.75" customHeight="1">
      <c r="B24" s="173" t="s">
        <v>11</v>
      </c>
      <c r="C24" s="242"/>
      <c r="D24" s="242"/>
      <c r="E24" s="242"/>
      <c r="F24" s="242"/>
      <c r="G24" s="242"/>
      <c r="H24" s="253" t="s">
        <v>5</v>
      </c>
      <c r="I24" s="254"/>
      <c r="J24" s="254"/>
      <c r="K24" s="254"/>
      <c r="L24" s="254"/>
      <c r="M24" s="254"/>
      <c r="N24" s="255"/>
      <c r="O24" s="205" t="s">
        <v>12</v>
      </c>
      <c r="P24" s="206"/>
      <c r="Q24" s="206"/>
      <c r="R24" s="206"/>
      <c r="S24" s="257" t="str">
        <f>IF(VLOOKUP($AY$2,Data,30,FALSE)=0,"-",VLOOKUP($AY$2,Data,30,FALSE))</f>
        <v>-</v>
      </c>
      <c r="T24" s="257"/>
      <c r="U24" s="257"/>
      <c r="V24" s="257"/>
      <c r="W24" s="257"/>
      <c r="X24" s="257"/>
      <c r="Y24" s="257"/>
      <c r="Z24" s="257"/>
      <c r="AA24" s="257"/>
      <c r="AB24" s="237" t="s">
        <v>51</v>
      </c>
      <c r="AC24" s="237"/>
      <c r="AD24" s="237"/>
      <c r="AE24" s="238"/>
      <c r="AF24" s="205" t="s">
        <v>13</v>
      </c>
      <c r="AG24" s="206"/>
      <c r="AH24" s="206"/>
      <c r="AI24" s="206"/>
      <c r="AJ24" s="257" t="str">
        <f>IF(VLOOKUP($AY$2,Data,27,FALSE)=0,"-",VLOOKUP($AY$2,Data,27,FALSE))</f>
        <v>-</v>
      </c>
      <c r="AK24" s="257"/>
      <c r="AL24" s="257"/>
      <c r="AM24" s="257"/>
      <c r="AN24" s="257"/>
      <c r="AO24" s="257"/>
      <c r="AP24" s="257"/>
      <c r="AQ24" s="257"/>
      <c r="AR24" s="257"/>
      <c r="AS24" s="237" t="s">
        <v>52</v>
      </c>
      <c r="AT24" s="237"/>
      <c r="AU24" s="237"/>
      <c r="AV24" s="238"/>
    </row>
    <row r="25" spans="2:48" ht="24.75" customHeight="1">
      <c r="B25" s="243"/>
      <c r="C25" s="244"/>
      <c r="D25" s="244"/>
      <c r="E25" s="244"/>
      <c r="F25" s="244"/>
      <c r="G25" s="244"/>
      <c r="H25" s="227" t="s">
        <v>139</v>
      </c>
      <c r="I25" s="228"/>
      <c r="J25" s="228"/>
      <c r="K25" s="228"/>
      <c r="L25" s="228"/>
      <c r="M25" s="228"/>
      <c r="N25" s="229"/>
      <c r="O25" s="230" t="s">
        <v>12</v>
      </c>
      <c r="P25" s="231"/>
      <c r="Q25" s="231"/>
      <c r="R25" s="231"/>
      <c r="S25" s="232" t="str">
        <f>IF(VLOOKUP($AY$2,Data,31,FALSE)=0,"-",VLOOKUP($AY$2,Data,31,FALSE))</f>
        <v>-</v>
      </c>
      <c r="T25" s="232"/>
      <c r="U25" s="232"/>
      <c r="V25" s="232"/>
      <c r="W25" s="232"/>
      <c r="X25" s="232"/>
      <c r="Y25" s="232"/>
      <c r="Z25" s="232"/>
      <c r="AA25" s="232"/>
      <c r="AB25" s="233" t="s">
        <v>53</v>
      </c>
      <c r="AC25" s="233"/>
      <c r="AD25" s="233"/>
      <c r="AE25" s="234"/>
      <c r="AF25" s="230" t="s">
        <v>13</v>
      </c>
      <c r="AG25" s="231"/>
      <c r="AH25" s="231"/>
      <c r="AI25" s="231"/>
      <c r="AJ25" s="232" t="str">
        <f>IF(VLOOKUP($AY$2,Data,28,FALSE)=0,"-",VLOOKUP($AY$2,Data,28,FALSE))</f>
        <v>-</v>
      </c>
      <c r="AK25" s="232"/>
      <c r="AL25" s="232"/>
      <c r="AM25" s="232"/>
      <c r="AN25" s="232"/>
      <c r="AO25" s="232"/>
      <c r="AP25" s="232"/>
      <c r="AQ25" s="232"/>
      <c r="AR25" s="232"/>
      <c r="AS25" s="233" t="s">
        <v>54</v>
      </c>
      <c r="AT25" s="233"/>
      <c r="AU25" s="233"/>
      <c r="AV25" s="234"/>
    </row>
    <row r="26" spans="2:48" ht="24.75" customHeight="1">
      <c r="B26" s="245"/>
      <c r="C26" s="246"/>
      <c r="D26" s="246"/>
      <c r="E26" s="246"/>
      <c r="F26" s="246"/>
      <c r="G26" s="246"/>
      <c r="H26" s="239" t="s">
        <v>140</v>
      </c>
      <c r="I26" s="240"/>
      <c r="J26" s="240"/>
      <c r="K26" s="240"/>
      <c r="L26" s="240"/>
      <c r="M26" s="240"/>
      <c r="N26" s="241"/>
      <c r="O26" s="235" t="s">
        <v>12</v>
      </c>
      <c r="P26" s="236"/>
      <c r="Q26" s="236"/>
      <c r="R26" s="236"/>
      <c r="S26" s="247" t="str">
        <f>IF(VLOOKUP($AY$2,Data,32,FALSE)=0,"-",VLOOKUP($AY$2,Data,32,FALSE))</f>
        <v>-</v>
      </c>
      <c r="T26" s="247"/>
      <c r="U26" s="247"/>
      <c r="V26" s="247"/>
      <c r="W26" s="247"/>
      <c r="X26" s="247"/>
      <c r="Y26" s="247"/>
      <c r="Z26" s="247"/>
      <c r="AA26" s="247"/>
      <c r="AB26" s="248" t="s">
        <v>53</v>
      </c>
      <c r="AC26" s="248"/>
      <c r="AD26" s="248"/>
      <c r="AE26" s="249"/>
      <c r="AF26" s="235" t="s">
        <v>13</v>
      </c>
      <c r="AG26" s="236"/>
      <c r="AH26" s="236"/>
      <c r="AI26" s="236"/>
      <c r="AJ26" s="247" t="str">
        <f>IF(VLOOKUP($AY$2,Data,29,FALSE)=0,"-",VLOOKUP($AY$2,Data,29,FALSE))</f>
        <v>-</v>
      </c>
      <c r="AK26" s="247"/>
      <c r="AL26" s="247"/>
      <c r="AM26" s="247"/>
      <c r="AN26" s="247"/>
      <c r="AO26" s="247"/>
      <c r="AP26" s="247"/>
      <c r="AQ26" s="247"/>
      <c r="AR26" s="247"/>
      <c r="AS26" s="248" t="s">
        <v>54</v>
      </c>
      <c r="AT26" s="248"/>
      <c r="AU26" s="248"/>
      <c r="AV26" s="249"/>
    </row>
    <row r="27" spans="2:48" ht="24.75" customHeight="1">
      <c r="B27" s="219" t="s">
        <v>7</v>
      </c>
      <c r="C27" s="220"/>
      <c r="D27" s="220"/>
      <c r="E27" s="220"/>
      <c r="F27" s="220"/>
      <c r="G27" s="220"/>
      <c r="H27" s="220"/>
      <c r="I27" s="220"/>
      <c r="J27" s="220"/>
      <c r="K27" s="220"/>
      <c r="L27" s="220"/>
      <c r="M27" s="220"/>
      <c r="N27" s="221"/>
      <c r="O27" s="224" t="s">
        <v>12</v>
      </c>
      <c r="P27" s="225"/>
      <c r="Q27" s="225"/>
      <c r="R27" s="225"/>
      <c r="S27" s="226" t="str">
        <f>IF(VLOOKUP($AY$2,Data,34,FALSE)=0,"-",VLOOKUP($AY$2,Data,34,FALSE))</f>
        <v>-</v>
      </c>
      <c r="T27" s="226"/>
      <c r="U27" s="226"/>
      <c r="V27" s="226"/>
      <c r="W27" s="226"/>
      <c r="X27" s="226"/>
      <c r="Y27" s="226"/>
      <c r="Z27" s="226"/>
      <c r="AA27" s="226"/>
      <c r="AB27" s="222" t="s">
        <v>51</v>
      </c>
      <c r="AC27" s="222"/>
      <c r="AD27" s="222"/>
      <c r="AE27" s="223"/>
      <c r="AF27" s="224" t="s">
        <v>13</v>
      </c>
      <c r="AG27" s="225"/>
      <c r="AH27" s="225"/>
      <c r="AI27" s="225"/>
      <c r="AJ27" s="226" t="str">
        <f>IF(VLOOKUP($AY$2,Data,33,FALSE)=0,"-",VLOOKUP($AY$2,Data,33,FALSE))</f>
        <v>-</v>
      </c>
      <c r="AK27" s="226"/>
      <c r="AL27" s="226"/>
      <c r="AM27" s="226"/>
      <c r="AN27" s="226"/>
      <c r="AO27" s="226"/>
      <c r="AP27" s="226"/>
      <c r="AQ27" s="226"/>
      <c r="AR27" s="226"/>
      <c r="AS27" s="222" t="s">
        <v>52</v>
      </c>
      <c r="AT27" s="222"/>
      <c r="AU27" s="222"/>
      <c r="AV27" s="223"/>
    </row>
    <row r="28" spans="2:48" ht="24.75" customHeight="1">
      <c r="B28" s="219" t="s">
        <v>14</v>
      </c>
      <c r="C28" s="220"/>
      <c r="D28" s="220"/>
      <c r="E28" s="220"/>
      <c r="F28" s="220"/>
      <c r="G28" s="220"/>
      <c r="H28" s="220"/>
      <c r="I28" s="220"/>
      <c r="J28" s="220"/>
      <c r="K28" s="220"/>
      <c r="L28" s="220"/>
      <c r="M28" s="220"/>
      <c r="N28" s="221"/>
      <c r="O28" s="224" t="s">
        <v>12</v>
      </c>
      <c r="P28" s="225"/>
      <c r="Q28" s="225"/>
      <c r="R28" s="225"/>
      <c r="S28" s="226" t="str">
        <f>IF(VLOOKUP($AY$2,Data,38,FALSE)=0,"-",VLOOKUP($AY$2,Data,38,FALSE))</f>
        <v>-</v>
      </c>
      <c r="T28" s="226"/>
      <c r="U28" s="226"/>
      <c r="V28" s="226"/>
      <c r="W28" s="226"/>
      <c r="X28" s="226"/>
      <c r="Y28" s="226"/>
      <c r="Z28" s="226"/>
      <c r="AA28" s="226"/>
      <c r="AB28" s="222" t="s">
        <v>55</v>
      </c>
      <c r="AC28" s="222"/>
      <c r="AD28" s="222"/>
      <c r="AE28" s="223"/>
      <c r="AF28" s="224" t="s">
        <v>13</v>
      </c>
      <c r="AG28" s="225"/>
      <c r="AH28" s="225"/>
      <c r="AI28" s="225"/>
      <c r="AJ28" s="226" t="str">
        <f>IF(VLOOKUP($AY$2,Data,35,FALSE)=0,"-",VLOOKUP($AY$2,Data,35,FALSE))</f>
        <v>-</v>
      </c>
      <c r="AK28" s="226"/>
      <c r="AL28" s="226"/>
      <c r="AM28" s="226"/>
      <c r="AN28" s="226"/>
      <c r="AO28" s="226"/>
      <c r="AP28" s="226"/>
      <c r="AQ28" s="226"/>
      <c r="AR28" s="226"/>
      <c r="AS28" s="222" t="s">
        <v>56</v>
      </c>
      <c r="AT28" s="222"/>
      <c r="AU28" s="222"/>
      <c r="AV28" s="223"/>
    </row>
    <row r="29" spans="2:48" ht="24.75" customHeight="1">
      <c r="B29" s="219" t="s">
        <v>15</v>
      </c>
      <c r="C29" s="220"/>
      <c r="D29" s="220"/>
      <c r="E29" s="220"/>
      <c r="F29" s="220"/>
      <c r="G29" s="220"/>
      <c r="H29" s="220"/>
      <c r="I29" s="220"/>
      <c r="J29" s="220"/>
      <c r="K29" s="220"/>
      <c r="L29" s="220"/>
      <c r="M29" s="220"/>
      <c r="N29" s="221"/>
      <c r="O29" s="224" t="s">
        <v>12</v>
      </c>
      <c r="P29" s="225"/>
      <c r="Q29" s="225"/>
      <c r="R29" s="225"/>
      <c r="S29" s="226" t="str">
        <f>IF(VLOOKUP($AY$2,Data,39,FALSE)=0,"-",VLOOKUP($AY$2,Data,39,FALSE))</f>
        <v>-</v>
      </c>
      <c r="T29" s="226"/>
      <c r="U29" s="226"/>
      <c r="V29" s="226"/>
      <c r="W29" s="226"/>
      <c r="X29" s="226"/>
      <c r="Y29" s="226"/>
      <c r="Z29" s="226"/>
      <c r="AA29" s="226"/>
      <c r="AB29" s="222" t="s">
        <v>51</v>
      </c>
      <c r="AC29" s="222"/>
      <c r="AD29" s="222"/>
      <c r="AE29" s="223"/>
      <c r="AF29" s="224" t="s">
        <v>13</v>
      </c>
      <c r="AG29" s="225"/>
      <c r="AH29" s="225"/>
      <c r="AI29" s="225"/>
      <c r="AJ29" s="226" t="str">
        <f>IF(VLOOKUP($AY$2,Data,36,FALSE)=0,"-",VLOOKUP($AY$2,Data,36,FALSE))</f>
        <v>-</v>
      </c>
      <c r="AK29" s="226"/>
      <c r="AL29" s="226"/>
      <c r="AM29" s="226"/>
      <c r="AN29" s="226"/>
      <c r="AO29" s="226"/>
      <c r="AP29" s="226"/>
      <c r="AQ29" s="226"/>
      <c r="AR29" s="226"/>
      <c r="AS29" s="222" t="s">
        <v>52</v>
      </c>
      <c r="AT29" s="222"/>
      <c r="AU29" s="222"/>
      <c r="AV29" s="223"/>
    </row>
    <row r="30" spans="2:48" ht="24.75" customHeight="1">
      <c r="B30" s="202" t="s">
        <v>18</v>
      </c>
      <c r="C30" s="203"/>
      <c r="D30" s="203"/>
      <c r="E30" s="203"/>
      <c r="F30" s="203"/>
      <c r="G30" s="203"/>
      <c r="H30" s="203"/>
      <c r="I30" s="203"/>
      <c r="J30" s="203"/>
      <c r="K30" s="203"/>
      <c r="L30" s="203"/>
      <c r="M30" s="203"/>
      <c r="N30" s="204"/>
      <c r="O30" s="205" t="s">
        <v>12</v>
      </c>
      <c r="P30" s="206"/>
      <c r="Q30" s="206"/>
      <c r="R30" s="206"/>
      <c r="S30" s="257" t="str">
        <f>IF(VLOOKUP($AY$2,Data,40,FALSE)=0,"-",VLOOKUP($AY$2,Data,40,FALSE))</f>
        <v>-</v>
      </c>
      <c r="T30" s="257"/>
      <c r="U30" s="257"/>
      <c r="V30" s="257"/>
      <c r="W30" s="257"/>
      <c r="X30" s="257"/>
      <c r="Y30" s="257"/>
      <c r="Z30" s="257"/>
      <c r="AA30" s="257"/>
      <c r="AB30" s="208" t="s">
        <v>51</v>
      </c>
      <c r="AC30" s="208"/>
      <c r="AD30" s="208"/>
      <c r="AE30" s="209"/>
      <c r="AF30" s="205" t="s">
        <v>13</v>
      </c>
      <c r="AG30" s="206"/>
      <c r="AH30" s="206"/>
      <c r="AI30" s="206"/>
      <c r="AJ30" s="257" t="str">
        <f>IF(VLOOKUP($AY$2,Data,37,FALSE)=0,"-",VLOOKUP($AY$2,Data,37,FALSE))</f>
        <v>-</v>
      </c>
      <c r="AK30" s="257"/>
      <c r="AL30" s="257"/>
      <c r="AM30" s="257"/>
      <c r="AN30" s="257"/>
      <c r="AO30" s="257"/>
      <c r="AP30" s="257"/>
      <c r="AQ30" s="257"/>
      <c r="AR30" s="257"/>
      <c r="AS30" s="208" t="s">
        <v>52</v>
      </c>
      <c r="AT30" s="208"/>
      <c r="AU30" s="208"/>
      <c r="AV30" s="209"/>
    </row>
    <row r="31" spans="2:48" ht="33.75" customHeight="1">
      <c r="B31" s="202" t="s">
        <v>16</v>
      </c>
      <c r="C31" s="203"/>
      <c r="D31" s="203"/>
      <c r="E31" s="203"/>
      <c r="F31" s="203"/>
      <c r="G31" s="203"/>
      <c r="H31" s="203"/>
      <c r="I31" s="203"/>
      <c r="J31" s="203"/>
      <c r="K31" s="203"/>
      <c r="L31" s="203"/>
      <c r="M31" s="203"/>
      <c r="N31" s="204"/>
      <c r="O31" s="318" t="str">
        <f>IF(VLOOKUP($AY$2,Data,41,FALSE)=0,"-",VLOOKUP($AY$2,Data,41,FALSE))</f>
        <v>-</v>
      </c>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20"/>
    </row>
    <row r="32" spans="2:48" ht="21.75" customHeight="1">
      <c r="B32" s="219" t="s">
        <v>8</v>
      </c>
      <c r="C32" s="220"/>
      <c r="D32" s="220"/>
      <c r="E32" s="220"/>
      <c r="F32" s="220"/>
      <c r="G32" s="220"/>
      <c r="H32" s="220"/>
      <c r="I32" s="220"/>
      <c r="J32" s="220"/>
      <c r="K32" s="220"/>
      <c r="L32" s="220"/>
      <c r="M32" s="220"/>
      <c r="N32" s="221"/>
      <c r="O32" s="318" t="str">
        <f>IF(VLOOKUP($AY$2,Data,42,FALSE)=0,"-",VLOOKUP($AY$2,Data,42,FALSE))</f>
        <v>-</v>
      </c>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20"/>
    </row>
    <row r="33" spans="2:48" ht="18.600000000000001" customHeight="1">
      <c r="B33" s="173" t="s">
        <v>2</v>
      </c>
      <c r="C33" s="211"/>
      <c r="D33" s="211"/>
      <c r="E33" s="211"/>
      <c r="F33" s="211"/>
      <c r="G33" s="211"/>
      <c r="H33" s="211"/>
      <c r="I33" s="211"/>
      <c r="J33" s="211"/>
      <c r="K33" s="211"/>
      <c r="L33" s="211"/>
      <c r="M33" s="211"/>
      <c r="N33" s="212"/>
      <c r="O33" s="179" t="s">
        <v>46</v>
      </c>
      <c r="P33" s="180"/>
      <c r="Q33" s="180"/>
      <c r="R33" s="180"/>
      <c r="S33" s="180"/>
      <c r="T33" s="180"/>
      <c r="U33" s="180"/>
      <c r="V33" s="181"/>
      <c r="W33" s="327">
        <f>VLOOKUP($AY$2,Data,43,FALSE)</f>
        <v>0</v>
      </c>
      <c r="X33" s="328"/>
      <c r="Y33" s="328"/>
      <c r="Z33" s="328"/>
      <c r="AA33" s="328"/>
      <c r="AB33" s="328"/>
      <c r="AC33" s="328"/>
      <c r="AD33" s="328"/>
      <c r="AE33" s="329"/>
      <c r="AF33" s="182" t="s">
        <v>47</v>
      </c>
      <c r="AG33" s="180"/>
      <c r="AH33" s="180"/>
      <c r="AI33" s="180"/>
      <c r="AJ33" s="180"/>
      <c r="AK33" s="180"/>
      <c r="AL33" s="180"/>
      <c r="AM33" s="181"/>
      <c r="AN33" s="327">
        <f>VLOOKUP($AY$2,Data,44,FALSE)</f>
        <v>0</v>
      </c>
      <c r="AO33" s="328"/>
      <c r="AP33" s="328"/>
      <c r="AQ33" s="328"/>
      <c r="AR33" s="328"/>
      <c r="AS33" s="328"/>
      <c r="AT33" s="328"/>
      <c r="AU33" s="328"/>
      <c r="AV33" s="330"/>
    </row>
    <row r="34" spans="2:48" ht="18.600000000000001" customHeight="1">
      <c r="B34" s="213"/>
      <c r="C34" s="214"/>
      <c r="D34" s="214"/>
      <c r="E34" s="214"/>
      <c r="F34" s="214"/>
      <c r="G34" s="214"/>
      <c r="H34" s="214"/>
      <c r="I34" s="214"/>
      <c r="J34" s="214"/>
      <c r="K34" s="214"/>
      <c r="L34" s="214"/>
      <c r="M34" s="214"/>
      <c r="N34" s="215"/>
      <c r="O34" s="183" t="s">
        <v>0</v>
      </c>
      <c r="P34" s="184"/>
      <c r="Q34" s="184"/>
      <c r="R34" s="184"/>
      <c r="S34" s="184"/>
      <c r="T34" s="184"/>
      <c r="U34" s="184"/>
      <c r="V34" s="185"/>
      <c r="W34" s="321">
        <f>VLOOKUP($AY$2,Data,45,FALSE)</f>
        <v>0</v>
      </c>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3"/>
    </row>
    <row r="35" spans="2:48" ht="18.600000000000001" customHeight="1">
      <c r="B35" s="173" t="s">
        <v>3</v>
      </c>
      <c r="C35" s="174"/>
      <c r="D35" s="174"/>
      <c r="E35" s="174"/>
      <c r="F35" s="174"/>
      <c r="G35" s="174"/>
      <c r="H35" s="174"/>
      <c r="I35" s="174"/>
      <c r="J35" s="174"/>
      <c r="K35" s="174"/>
      <c r="L35" s="174"/>
      <c r="M35" s="174"/>
      <c r="N35" s="175"/>
      <c r="O35" s="179" t="s">
        <v>46</v>
      </c>
      <c r="P35" s="180"/>
      <c r="Q35" s="180"/>
      <c r="R35" s="180"/>
      <c r="S35" s="180"/>
      <c r="T35" s="180"/>
      <c r="U35" s="180"/>
      <c r="V35" s="181"/>
      <c r="W35" s="327" t="str">
        <f>VLOOKUP($AY$2,Data,46,FALSE)</f>
        <v>-</v>
      </c>
      <c r="X35" s="328"/>
      <c r="Y35" s="328"/>
      <c r="Z35" s="328"/>
      <c r="AA35" s="328"/>
      <c r="AB35" s="328"/>
      <c r="AC35" s="328"/>
      <c r="AD35" s="328"/>
      <c r="AE35" s="329"/>
      <c r="AF35" s="182" t="s">
        <v>47</v>
      </c>
      <c r="AG35" s="180"/>
      <c r="AH35" s="180"/>
      <c r="AI35" s="180"/>
      <c r="AJ35" s="180"/>
      <c r="AK35" s="180"/>
      <c r="AL35" s="180"/>
      <c r="AM35" s="181"/>
      <c r="AN35" s="327" t="str">
        <f>VLOOKUP($AY$2,Data,47,FALSE)</f>
        <v>（選択して下さい）</v>
      </c>
      <c r="AO35" s="328"/>
      <c r="AP35" s="328"/>
      <c r="AQ35" s="328"/>
      <c r="AR35" s="328"/>
      <c r="AS35" s="328"/>
      <c r="AT35" s="328"/>
      <c r="AU35" s="328"/>
      <c r="AV35" s="330"/>
    </row>
    <row r="36" spans="2:48" ht="18.600000000000001" customHeight="1">
      <c r="B36" s="176"/>
      <c r="C36" s="177"/>
      <c r="D36" s="177"/>
      <c r="E36" s="177"/>
      <c r="F36" s="177"/>
      <c r="G36" s="177"/>
      <c r="H36" s="177"/>
      <c r="I36" s="177"/>
      <c r="J36" s="177"/>
      <c r="K36" s="177"/>
      <c r="L36" s="177"/>
      <c r="M36" s="177"/>
      <c r="N36" s="178"/>
      <c r="O36" s="183" t="s">
        <v>0</v>
      </c>
      <c r="P36" s="184"/>
      <c r="Q36" s="184"/>
      <c r="R36" s="184"/>
      <c r="S36" s="184"/>
      <c r="T36" s="184"/>
      <c r="U36" s="184"/>
      <c r="V36" s="185"/>
      <c r="W36" s="321">
        <f>VLOOKUP($AY$2,Data,48,FALSE)</f>
        <v>0</v>
      </c>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3"/>
    </row>
    <row r="37" spans="2:48" ht="18.600000000000001" customHeight="1">
      <c r="B37" s="189" t="s">
        <v>1</v>
      </c>
      <c r="C37" s="174"/>
      <c r="D37" s="174"/>
      <c r="E37" s="174"/>
      <c r="F37" s="174"/>
      <c r="G37" s="174"/>
      <c r="H37" s="174"/>
      <c r="I37" s="174"/>
      <c r="J37" s="174"/>
      <c r="K37" s="174"/>
      <c r="L37" s="174"/>
      <c r="M37" s="174"/>
      <c r="N37" s="175"/>
      <c r="O37" s="324">
        <f>VLOOKUP($AY$2,Data,49,FALSE)</f>
        <v>0</v>
      </c>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6"/>
    </row>
    <row r="38" spans="2:48" ht="18.600000000000001" customHeight="1">
      <c r="B38" s="190"/>
      <c r="C38" s="191"/>
      <c r="D38" s="191"/>
      <c r="E38" s="191"/>
      <c r="F38" s="191"/>
      <c r="G38" s="191"/>
      <c r="H38" s="191"/>
      <c r="I38" s="191"/>
      <c r="J38" s="191"/>
      <c r="K38" s="191"/>
      <c r="L38" s="191"/>
      <c r="M38" s="191"/>
      <c r="N38" s="192"/>
      <c r="O38" s="196"/>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8"/>
    </row>
    <row r="39" spans="2:48" ht="18.600000000000001" customHeight="1">
      <c r="B39" s="190"/>
      <c r="C39" s="191"/>
      <c r="D39" s="191"/>
      <c r="E39" s="191"/>
      <c r="F39" s="191"/>
      <c r="G39" s="191"/>
      <c r="H39" s="191"/>
      <c r="I39" s="191"/>
      <c r="J39" s="191"/>
      <c r="K39" s="191"/>
      <c r="L39" s="191"/>
      <c r="M39" s="191"/>
      <c r="N39" s="192"/>
      <c r="O39" s="199"/>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1"/>
    </row>
    <row r="40" spans="2:48" ht="18.600000000000001" customHeight="1">
      <c r="B40" s="190"/>
      <c r="C40" s="191"/>
      <c r="D40" s="191"/>
      <c r="E40" s="191"/>
      <c r="F40" s="191"/>
      <c r="G40" s="191"/>
      <c r="H40" s="191"/>
      <c r="I40" s="191"/>
      <c r="J40" s="191"/>
      <c r="K40" s="191"/>
      <c r="L40" s="191"/>
      <c r="M40" s="191"/>
      <c r="N40" s="192"/>
      <c r="O40" s="199"/>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1"/>
    </row>
    <row r="41" spans="2:48" ht="18.600000000000001" customHeight="1">
      <c r="B41" s="190"/>
      <c r="C41" s="191"/>
      <c r="D41" s="191"/>
      <c r="E41" s="191"/>
      <c r="F41" s="191"/>
      <c r="G41" s="191"/>
      <c r="H41" s="191"/>
      <c r="I41" s="191"/>
      <c r="J41" s="191"/>
      <c r="K41" s="191"/>
      <c r="L41" s="191"/>
      <c r="M41" s="191"/>
      <c r="N41" s="192"/>
      <c r="O41" s="168"/>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70"/>
    </row>
    <row r="42" spans="2:48" ht="18.600000000000001" customHeight="1">
      <c r="B42" s="171" t="s">
        <v>20</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row>
    <row r="43" spans="2:48" ht="18.600000000000001" customHeight="1">
      <c r="B43" s="172" t="s">
        <v>71</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row>
  </sheetData>
  <mergeCells count="154">
    <mergeCell ref="AS25:AV25"/>
    <mergeCell ref="AB30:AE30"/>
    <mergeCell ref="B6:N6"/>
    <mergeCell ref="O16:R16"/>
    <mergeCell ref="O17:R17"/>
    <mergeCell ref="AB18:AE18"/>
    <mergeCell ref="AS16:AV16"/>
    <mergeCell ref="B21:G23"/>
    <mergeCell ref="O23:R23"/>
    <mergeCell ref="S23:AA23"/>
    <mergeCell ref="O26:R26"/>
    <mergeCell ref="S26:AA26"/>
    <mergeCell ref="AB21:AE21"/>
    <mergeCell ref="AB22:AE22"/>
    <mergeCell ref="H23:N23"/>
    <mergeCell ref="H26:N26"/>
    <mergeCell ref="S24:AA24"/>
    <mergeCell ref="H24:N24"/>
    <mergeCell ref="O22:R22"/>
    <mergeCell ref="O6:AV6"/>
    <mergeCell ref="AK17:AQ17"/>
    <mergeCell ref="S25:AA25"/>
    <mergeCell ref="AF22:AI22"/>
    <mergeCell ref="AB24:AE24"/>
    <mergeCell ref="O18:R18"/>
    <mergeCell ref="AB20:AE20"/>
    <mergeCell ref="H25:N25"/>
    <mergeCell ref="B27:N27"/>
    <mergeCell ref="B24:G26"/>
    <mergeCell ref="B43:AV43"/>
    <mergeCell ref="W34:AV34"/>
    <mergeCell ref="B33:N34"/>
    <mergeCell ref="B42:AV42"/>
    <mergeCell ref="B35:N36"/>
    <mergeCell ref="O37:AV37"/>
    <mergeCell ref="O39:AV39"/>
    <mergeCell ref="O36:V36"/>
    <mergeCell ref="B30:N30"/>
    <mergeCell ref="B31:N31"/>
    <mergeCell ref="O30:R30"/>
    <mergeCell ref="O31:AV31"/>
    <mergeCell ref="AF33:AM33"/>
    <mergeCell ref="S30:AA30"/>
    <mergeCell ref="AJ30:AR30"/>
    <mergeCell ref="O38:AV38"/>
    <mergeCell ref="O34:V34"/>
    <mergeCell ref="B32:N32"/>
    <mergeCell ref="AS30:AV30"/>
    <mergeCell ref="AF30:AI30"/>
    <mergeCell ref="AS28:AV28"/>
    <mergeCell ref="B28:N28"/>
    <mergeCell ref="B29:N29"/>
    <mergeCell ref="AJ25:AR25"/>
    <mergeCell ref="AJ20:AR20"/>
    <mergeCell ref="AJ21:AR21"/>
    <mergeCell ref="AS22:AV22"/>
    <mergeCell ref="AS21:AV21"/>
    <mergeCell ref="AF20:AI20"/>
    <mergeCell ref="AF21:AI21"/>
    <mergeCell ref="AJ28:AR28"/>
    <mergeCell ref="AS20:AV20"/>
    <mergeCell ref="AS23:AV23"/>
    <mergeCell ref="AS29:AV29"/>
    <mergeCell ref="AF28:AI28"/>
    <mergeCell ref="AB26:AE26"/>
    <mergeCell ref="AF26:AI26"/>
    <mergeCell ref="S22:AA22"/>
    <mergeCell ref="S29:AA29"/>
    <mergeCell ref="AS26:AV26"/>
    <mergeCell ref="AS24:AV24"/>
    <mergeCell ref="AJ27:AR27"/>
    <mergeCell ref="AJ23:AR23"/>
    <mergeCell ref="AJ24:AR24"/>
    <mergeCell ref="AN35:AV35"/>
    <mergeCell ref="W36:AV36"/>
    <mergeCell ref="AF35:AM35"/>
    <mergeCell ref="W33:AE33"/>
    <mergeCell ref="AN33:AV33"/>
    <mergeCell ref="W35:AE35"/>
    <mergeCell ref="O32:AV32"/>
    <mergeCell ref="O33:V33"/>
    <mergeCell ref="O35:V35"/>
    <mergeCell ref="AF29:AI29"/>
    <mergeCell ref="AB27:AE27"/>
    <mergeCell ref="AB28:AE28"/>
    <mergeCell ref="AB29:AE29"/>
    <mergeCell ref="S27:AA27"/>
    <mergeCell ref="AJ29:AR29"/>
    <mergeCell ref="B15:G20"/>
    <mergeCell ref="O19:R19"/>
    <mergeCell ref="H18:N18"/>
    <mergeCell ref="AB19:AE19"/>
    <mergeCell ref="AJ19:AR19"/>
    <mergeCell ref="AF18:AI18"/>
    <mergeCell ref="AF19:AI19"/>
    <mergeCell ref="AJ18:AR18"/>
    <mergeCell ref="O28:R28"/>
    <mergeCell ref="O29:R29"/>
    <mergeCell ref="O20:R20"/>
    <mergeCell ref="O21:R21"/>
    <mergeCell ref="AB23:AE23"/>
    <mergeCell ref="S28:AA28"/>
    <mergeCell ref="AJ22:AR22"/>
    <mergeCell ref="H22:N22"/>
    <mergeCell ref="AF23:AI23"/>
    <mergeCell ref="AF24:AI24"/>
    <mergeCell ref="B13:N14"/>
    <mergeCell ref="O13:AV14"/>
    <mergeCell ref="AB15:AE15"/>
    <mergeCell ref="H15:N15"/>
    <mergeCell ref="H16:N16"/>
    <mergeCell ref="AB17:AE17"/>
    <mergeCell ref="O27:R27"/>
    <mergeCell ref="AB25:AE25"/>
    <mergeCell ref="S15:AA15"/>
    <mergeCell ref="O15:R15"/>
    <mergeCell ref="T17:Z17"/>
    <mergeCell ref="AS15:AV15"/>
    <mergeCell ref="AF15:AI15"/>
    <mergeCell ref="AF16:AI16"/>
    <mergeCell ref="AF17:AI17"/>
    <mergeCell ref="AB16:AE16"/>
    <mergeCell ref="O25:R25"/>
    <mergeCell ref="AS17:AV17"/>
    <mergeCell ref="AJ26:AR26"/>
    <mergeCell ref="AS19:AV19"/>
    <mergeCell ref="AS18:AV18"/>
    <mergeCell ref="AF25:AI25"/>
    <mergeCell ref="AF27:AI27"/>
    <mergeCell ref="O24:R24"/>
    <mergeCell ref="B4:N5"/>
    <mergeCell ref="AJ15:AR15"/>
    <mergeCell ref="B2:AV2"/>
    <mergeCell ref="O41:AV41"/>
    <mergeCell ref="B37:N41"/>
    <mergeCell ref="B11:N12"/>
    <mergeCell ref="O11:AV12"/>
    <mergeCell ref="O40:AV40"/>
    <mergeCell ref="S20:AA20"/>
    <mergeCell ref="S21:AA21"/>
    <mergeCell ref="AJ16:AR16"/>
    <mergeCell ref="H19:N19"/>
    <mergeCell ref="O4:AV5"/>
    <mergeCell ref="H20:N20"/>
    <mergeCell ref="H21:N21"/>
    <mergeCell ref="S16:AA16"/>
    <mergeCell ref="S18:AA18"/>
    <mergeCell ref="S19:AA19"/>
    <mergeCell ref="H17:N17"/>
    <mergeCell ref="B7:N8"/>
    <mergeCell ref="O7:AV8"/>
    <mergeCell ref="AS27:AV27"/>
    <mergeCell ref="B9:N10"/>
    <mergeCell ref="O9:AV10"/>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282" t="s">
        <v>40</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X2" s="13" t="s">
        <v>65</v>
      </c>
      <c r="AY2" s="14">
        <v>26</v>
      </c>
    </row>
    <row r="3" spans="2:51" ht="9.75" customHeight="1">
      <c r="AS3" s="3"/>
      <c r="AT3" s="3"/>
      <c r="AU3" s="3"/>
      <c r="AV3" s="2"/>
    </row>
    <row r="4" spans="2:51" ht="15.75" customHeight="1">
      <c r="B4" s="284" t="s">
        <v>137</v>
      </c>
      <c r="C4" s="285"/>
      <c r="D4" s="285"/>
      <c r="E4" s="285"/>
      <c r="F4" s="285"/>
      <c r="G4" s="285"/>
      <c r="H4" s="285"/>
      <c r="I4" s="285"/>
      <c r="J4" s="285"/>
      <c r="K4" s="285"/>
      <c r="L4" s="285"/>
      <c r="M4" s="285"/>
      <c r="N4" s="286"/>
      <c r="O4" s="284">
        <f>VLOOKUP($AY$2,Data,3,FALSE)</f>
        <v>0</v>
      </c>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6"/>
    </row>
    <row r="5" spans="2:51" ht="15.75" customHeight="1">
      <c r="B5" s="287"/>
      <c r="C5" s="288"/>
      <c r="D5" s="288"/>
      <c r="E5" s="288"/>
      <c r="F5" s="288"/>
      <c r="G5" s="288"/>
      <c r="H5" s="288"/>
      <c r="I5" s="288"/>
      <c r="J5" s="288"/>
      <c r="K5" s="288"/>
      <c r="L5" s="288"/>
      <c r="M5" s="288"/>
      <c r="N5" s="289"/>
      <c r="O5" s="287"/>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9"/>
    </row>
    <row r="6" spans="2:51" ht="23.25" customHeight="1">
      <c r="B6" s="296" t="s">
        <v>29</v>
      </c>
      <c r="C6" s="297"/>
      <c r="D6" s="297"/>
      <c r="E6" s="297"/>
      <c r="F6" s="297"/>
      <c r="G6" s="297"/>
      <c r="H6" s="297"/>
      <c r="I6" s="297"/>
      <c r="J6" s="297"/>
      <c r="K6" s="297"/>
      <c r="L6" s="297"/>
      <c r="M6" s="297"/>
      <c r="N6" s="298"/>
      <c r="O6" s="315">
        <f>VLOOKUP($AY$2,Data,4,FALSE)</f>
        <v>0</v>
      </c>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7"/>
    </row>
    <row r="7" spans="2:51" ht="18.600000000000001" customHeight="1">
      <c r="B7" s="173" t="s">
        <v>41</v>
      </c>
      <c r="C7" s="174"/>
      <c r="D7" s="174"/>
      <c r="E7" s="174"/>
      <c r="F7" s="174"/>
      <c r="G7" s="174"/>
      <c r="H7" s="174"/>
      <c r="I7" s="174"/>
      <c r="J7" s="174"/>
      <c r="K7" s="174"/>
      <c r="L7" s="174"/>
      <c r="M7" s="174"/>
      <c r="N7" s="175"/>
      <c r="O7" s="284" t="str">
        <f>VLOOKUP($AY$2,Data,5,FALSE)&amp;VLOOKUP($AY$2,Data,6,FALSE)</f>
        <v/>
      </c>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6"/>
    </row>
    <row r="8" spans="2:51" ht="18.600000000000001" customHeight="1">
      <c r="B8" s="176"/>
      <c r="C8" s="177"/>
      <c r="D8" s="177"/>
      <c r="E8" s="177"/>
      <c r="F8" s="177"/>
      <c r="G8" s="177"/>
      <c r="H8" s="177"/>
      <c r="I8" s="177"/>
      <c r="J8" s="177"/>
      <c r="K8" s="177"/>
      <c r="L8" s="177"/>
      <c r="M8" s="177"/>
      <c r="N8" s="178"/>
      <c r="O8" s="287"/>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9"/>
    </row>
    <row r="9" spans="2:51" ht="17.25" customHeight="1">
      <c r="B9" s="173" t="s">
        <v>30</v>
      </c>
      <c r="C9" s="174"/>
      <c r="D9" s="174"/>
      <c r="E9" s="174"/>
      <c r="F9" s="174"/>
      <c r="G9" s="174"/>
      <c r="H9" s="174"/>
      <c r="I9" s="174"/>
      <c r="J9" s="174"/>
      <c r="K9" s="174"/>
      <c r="L9" s="174"/>
      <c r="M9" s="174"/>
      <c r="N9" s="175"/>
      <c r="O9" s="284">
        <f>VLOOKUP($AY$2,Data,7,FALSE)</f>
        <v>0</v>
      </c>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6"/>
    </row>
    <row r="10" spans="2:51" ht="17.25" customHeight="1">
      <c r="B10" s="176"/>
      <c r="C10" s="177"/>
      <c r="D10" s="177"/>
      <c r="E10" s="177"/>
      <c r="F10" s="177"/>
      <c r="G10" s="177"/>
      <c r="H10" s="177"/>
      <c r="I10" s="177"/>
      <c r="J10" s="177"/>
      <c r="K10" s="177"/>
      <c r="L10" s="177"/>
      <c r="M10" s="177"/>
      <c r="N10" s="178"/>
      <c r="O10" s="287"/>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9"/>
    </row>
    <row r="11" spans="2:51" ht="15.75" customHeight="1">
      <c r="B11" s="189" t="s">
        <v>138</v>
      </c>
      <c r="C11" s="174"/>
      <c r="D11" s="174"/>
      <c r="E11" s="174"/>
      <c r="F11" s="174"/>
      <c r="G11" s="174"/>
      <c r="H11" s="174"/>
      <c r="I11" s="174"/>
      <c r="J11" s="174"/>
      <c r="K11" s="174"/>
      <c r="L11" s="174"/>
      <c r="M11" s="174"/>
      <c r="N11" s="175"/>
      <c r="O11" s="331">
        <f>VLOOKUP($AY$2,Data,8,FALSE)</f>
        <v>0</v>
      </c>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3"/>
    </row>
    <row r="12" spans="2:51" ht="15.75" customHeight="1">
      <c r="B12" s="176"/>
      <c r="C12" s="177"/>
      <c r="D12" s="177"/>
      <c r="E12" s="177"/>
      <c r="F12" s="177"/>
      <c r="G12" s="177"/>
      <c r="H12" s="177"/>
      <c r="I12" s="177"/>
      <c r="J12" s="177"/>
      <c r="K12" s="177"/>
      <c r="L12" s="177"/>
      <c r="M12" s="177"/>
      <c r="N12" s="178"/>
      <c r="O12" s="334"/>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6"/>
    </row>
    <row r="13" spans="2:51" ht="18.600000000000001" customHeight="1">
      <c r="B13" s="308" t="s">
        <v>141</v>
      </c>
      <c r="C13" s="309"/>
      <c r="D13" s="309"/>
      <c r="E13" s="309"/>
      <c r="F13" s="309"/>
      <c r="G13" s="309"/>
      <c r="H13" s="309"/>
      <c r="I13" s="309"/>
      <c r="J13" s="309"/>
      <c r="K13" s="309"/>
      <c r="L13" s="309"/>
      <c r="M13" s="309"/>
      <c r="N13" s="310"/>
      <c r="O13" s="268">
        <f>VLOOKUP($AY$2,Data,2,FALSE)</f>
        <v>0</v>
      </c>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70"/>
    </row>
    <row r="14" spans="2:51" ht="18.600000000000001" customHeight="1">
      <c r="B14" s="311"/>
      <c r="C14" s="312"/>
      <c r="D14" s="312"/>
      <c r="E14" s="312"/>
      <c r="F14" s="312"/>
      <c r="G14" s="312"/>
      <c r="H14" s="312"/>
      <c r="I14" s="312"/>
      <c r="J14" s="312"/>
      <c r="K14" s="312"/>
      <c r="L14" s="312"/>
      <c r="M14" s="312"/>
      <c r="N14" s="313"/>
      <c r="O14" s="271"/>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3"/>
    </row>
    <row r="15" spans="2:51" ht="24.75" customHeight="1">
      <c r="B15" s="173" t="s">
        <v>9</v>
      </c>
      <c r="C15" s="174"/>
      <c r="D15" s="174"/>
      <c r="E15" s="174"/>
      <c r="F15" s="174"/>
      <c r="G15" s="304"/>
      <c r="H15" s="253" t="s">
        <v>4</v>
      </c>
      <c r="I15" s="254"/>
      <c r="J15" s="254"/>
      <c r="K15" s="254"/>
      <c r="L15" s="254"/>
      <c r="M15" s="254"/>
      <c r="N15" s="255"/>
      <c r="O15" s="205" t="s">
        <v>12</v>
      </c>
      <c r="P15" s="206"/>
      <c r="Q15" s="206"/>
      <c r="R15" s="206"/>
      <c r="S15" s="274" t="str">
        <f>IF(VLOOKUP($AY$2,Data,10,FALSE)=0,"-",VLOOKUP($AY$2,Data,10,FALSE))</f>
        <v>-</v>
      </c>
      <c r="T15" s="274"/>
      <c r="U15" s="274"/>
      <c r="V15" s="274"/>
      <c r="W15" s="274"/>
      <c r="X15" s="274"/>
      <c r="Y15" s="274"/>
      <c r="Z15" s="274"/>
      <c r="AA15" s="274"/>
      <c r="AB15" s="274"/>
      <c r="AC15" s="274"/>
      <c r="AD15" s="274"/>
      <c r="AE15" s="275"/>
      <c r="AF15" s="205" t="s">
        <v>13</v>
      </c>
      <c r="AG15" s="206"/>
      <c r="AH15" s="206"/>
      <c r="AI15" s="206"/>
      <c r="AJ15" s="274" t="str">
        <f>IF(VLOOKUP($AY$2,Data,9,FALSE)=0,"-",VLOOKUP($AY$2,Data,9,FALSE))</f>
        <v>-</v>
      </c>
      <c r="AK15" s="274"/>
      <c r="AL15" s="274"/>
      <c r="AM15" s="274"/>
      <c r="AN15" s="274"/>
      <c r="AO15" s="274"/>
      <c r="AP15" s="274"/>
      <c r="AQ15" s="274"/>
      <c r="AR15" s="274"/>
      <c r="AS15" s="274"/>
      <c r="AT15" s="274"/>
      <c r="AU15" s="274"/>
      <c r="AV15" s="275"/>
    </row>
    <row r="16" spans="2:51" ht="24.75" customHeight="1">
      <c r="B16" s="190"/>
      <c r="C16" s="191"/>
      <c r="D16" s="191"/>
      <c r="E16" s="191"/>
      <c r="F16" s="191"/>
      <c r="G16" s="305"/>
      <c r="H16" s="227" t="s">
        <v>5</v>
      </c>
      <c r="I16" s="228"/>
      <c r="J16" s="228"/>
      <c r="K16" s="228"/>
      <c r="L16" s="228"/>
      <c r="M16" s="228"/>
      <c r="N16" s="229"/>
      <c r="O16" s="230" t="s">
        <v>12</v>
      </c>
      <c r="P16" s="231"/>
      <c r="Q16" s="231"/>
      <c r="R16" s="231"/>
      <c r="S16" s="232" t="str">
        <f>IF(VLOOKUP($AY$2,Data,16,FALSE)=0,"-",VLOOKUP($AY$2,Data,16,FALSE))</f>
        <v>-</v>
      </c>
      <c r="T16" s="232"/>
      <c r="U16" s="232"/>
      <c r="V16" s="232"/>
      <c r="W16" s="232"/>
      <c r="X16" s="232"/>
      <c r="Y16" s="232"/>
      <c r="Z16" s="232"/>
      <c r="AA16" s="232"/>
      <c r="AB16" s="233" t="s">
        <v>51</v>
      </c>
      <c r="AC16" s="233"/>
      <c r="AD16" s="233"/>
      <c r="AE16" s="234"/>
      <c r="AF16" s="230" t="s">
        <v>13</v>
      </c>
      <c r="AG16" s="231"/>
      <c r="AH16" s="231"/>
      <c r="AI16" s="231"/>
      <c r="AJ16" s="232" t="str">
        <f>IF(VLOOKUP($AY$2,Data,11,FALSE)=0,"-",VLOOKUP($AY$2,Data,11,FALSE))</f>
        <v>（選択して下さい）</v>
      </c>
      <c r="AK16" s="232"/>
      <c r="AL16" s="232"/>
      <c r="AM16" s="232"/>
      <c r="AN16" s="232"/>
      <c r="AO16" s="232"/>
      <c r="AP16" s="232"/>
      <c r="AQ16" s="232"/>
      <c r="AR16" s="232"/>
      <c r="AS16" s="233" t="s">
        <v>52</v>
      </c>
      <c r="AT16" s="233"/>
      <c r="AU16" s="233"/>
      <c r="AV16" s="234"/>
    </row>
    <row r="17" spans="2:48" ht="24.75" customHeight="1">
      <c r="B17" s="190"/>
      <c r="C17" s="191"/>
      <c r="D17" s="191"/>
      <c r="E17" s="191"/>
      <c r="F17" s="191"/>
      <c r="G17" s="305"/>
      <c r="H17" s="299" t="s">
        <v>19</v>
      </c>
      <c r="I17" s="300"/>
      <c r="J17" s="300"/>
      <c r="K17" s="300"/>
      <c r="L17" s="300"/>
      <c r="M17" s="300"/>
      <c r="N17" s="301"/>
      <c r="O17" s="262" t="s">
        <v>12</v>
      </c>
      <c r="P17" s="263"/>
      <c r="Q17" s="263"/>
      <c r="R17" s="263"/>
      <c r="S17" s="15" t="s">
        <v>67</v>
      </c>
      <c r="T17" s="314" t="str">
        <f>IF(VLOOKUP($AY$2,Data,17,FALSE)=0,"-",VLOOKUP($AY$2,Data,17,FALSE))</f>
        <v>-</v>
      </c>
      <c r="U17" s="314"/>
      <c r="V17" s="314"/>
      <c r="W17" s="314"/>
      <c r="X17" s="314"/>
      <c r="Y17" s="314"/>
      <c r="Z17" s="314"/>
      <c r="AA17" s="15" t="s">
        <v>68</v>
      </c>
      <c r="AB17" s="233" t="s">
        <v>51</v>
      </c>
      <c r="AC17" s="233"/>
      <c r="AD17" s="233"/>
      <c r="AE17" s="234"/>
      <c r="AF17" s="262" t="s">
        <v>13</v>
      </c>
      <c r="AG17" s="263"/>
      <c r="AH17" s="263"/>
      <c r="AI17" s="263"/>
      <c r="AJ17" s="15" t="s">
        <v>69</v>
      </c>
      <c r="AK17" s="314" t="str">
        <f>IF(VLOOKUP($AY$2,Data,12,FALSE)=0,"-",VLOOKUP($AY$2,Data,12,FALSE))</f>
        <v>-</v>
      </c>
      <c r="AL17" s="314"/>
      <c r="AM17" s="314"/>
      <c r="AN17" s="314"/>
      <c r="AO17" s="314"/>
      <c r="AP17" s="314"/>
      <c r="AQ17" s="314"/>
      <c r="AR17" s="15" t="s">
        <v>70</v>
      </c>
      <c r="AS17" s="233" t="s">
        <v>52</v>
      </c>
      <c r="AT17" s="233"/>
      <c r="AU17" s="233"/>
      <c r="AV17" s="234"/>
    </row>
    <row r="18" spans="2:48" ht="24.75" customHeight="1">
      <c r="B18" s="190"/>
      <c r="C18" s="191"/>
      <c r="D18" s="191"/>
      <c r="E18" s="191"/>
      <c r="F18" s="191"/>
      <c r="G18" s="305"/>
      <c r="H18" s="265" t="s">
        <v>6</v>
      </c>
      <c r="I18" s="266"/>
      <c r="J18" s="266"/>
      <c r="K18" s="266"/>
      <c r="L18" s="266"/>
      <c r="M18" s="266"/>
      <c r="N18" s="267"/>
      <c r="O18" s="262" t="s">
        <v>12</v>
      </c>
      <c r="P18" s="263"/>
      <c r="Q18" s="263"/>
      <c r="R18" s="263"/>
      <c r="S18" s="314" t="str">
        <f>IF(VLOOKUP($AY$2,Data,18,FALSE)=0,"-",VLOOKUP($AY$2,Data,18,FALSE))</f>
        <v>-</v>
      </c>
      <c r="T18" s="314"/>
      <c r="U18" s="314"/>
      <c r="V18" s="314"/>
      <c r="W18" s="314"/>
      <c r="X18" s="314"/>
      <c r="Y18" s="314"/>
      <c r="Z18" s="314"/>
      <c r="AA18" s="314"/>
      <c r="AB18" s="260"/>
      <c r="AC18" s="260"/>
      <c r="AD18" s="260"/>
      <c r="AE18" s="261"/>
      <c r="AF18" s="262" t="s">
        <v>13</v>
      </c>
      <c r="AG18" s="263"/>
      <c r="AH18" s="263"/>
      <c r="AI18" s="263"/>
      <c r="AJ18" s="314" t="str">
        <f>IF(VLOOKUP($AY$2,Data,13,FALSE)=0,"-",VLOOKUP($AY$2,Data,13,FALSE))</f>
        <v>（選択して下さい）</v>
      </c>
      <c r="AK18" s="314"/>
      <c r="AL18" s="314"/>
      <c r="AM18" s="314"/>
      <c r="AN18" s="314"/>
      <c r="AO18" s="314"/>
      <c r="AP18" s="314"/>
      <c r="AQ18" s="314"/>
      <c r="AR18" s="314"/>
      <c r="AS18" s="260"/>
      <c r="AT18" s="260"/>
      <c r="AU18" s="260"/>
      <c r="AV18" s="261"/>
    </row>
    <row r="19" spans="2:48" ht="24.75" customHeight="1">
      <c r="B19" s="190"/>
      <c r="C19" s="191"/>
      <c r="D19" s="191"/>
      <c r="E19" s="191"/>
      <c r="F19" s="191"/>
      <c r="G19" s="305"/>
      <c r="H19" s="265" t="s">
        <v>139</v>
      </c>
      <c r="I19" s="266"/>
      <c r="J19" s="266"/>
      <c r="K19" s="266"/>
      <c r="L19" s="266"/>
      <c r="M19" s="266"/>
      <c r="N19" s="267"/>
      <c r="O19" s="262" t="s">
        <v>12</v>
      </c>
      <c r="P19" s="263"/>
      <c r="Q19" s="263"/>
      <c r="R19" s="263"/>
      <c r="S19" s="314" t="str">
        <f>IF(VLOOKUP($AY$2,Data,19,FALSE)=0,"-",VLOOKUP($AY$2,Data,19,FALSE))</f>
        <v>-</v>
      </c>
      <c r="T19" s="314"/>
      <c r="U19" s="314"/>
      <c r="V19" s="314"/>
      <c r="W19" s="314"/>
      <c r="X19" s="314"/>
      <c r="Y19" s="314"/>
      <c r="Z19" s="314"/>
      <c r="AA19" s="314"/>
      <c r="AB19" s="250" t="s">
        <v>53</v>
      </c>
      <c r="AC19" s="250"/>
      <c r="AD19" s="250"/>
      <c r="AE19" s="251"/>
      <c r="AF19" s="262" t="s">
        <v>13</v>
      </c>
      <c r="AG19" s="263"/>
      <c r="AH19" s="263"/>
      <c r="AI19" s="263"/>
      <c r="AJ19" s="314" t="str">
        <f>IF(VLOOKUP($AY$2,Data,14,FALSE)=0,"-",VLOOKUP($AY$2,Data,14,FALSE))</f>
        <v>-</v>
      </c>
      <c r="AK19" s="314"/>
      <c r="AL19" s="314"/>
      <c r="AM19" s="314"/>
      <c r="AN19" s="314"/>
      <c r="AO19" s="314"/>
      <c r="AP19" s="314"/>
      <c r="AQ19" s="314"/>
      <c r="AR19" s="314"/>
      <c r="AS19" s="250" t="s">
        <v>54</v>
      </c>
      <c r="AT19" s="250"/>
      <c r="AU19" s="250"/>
      <c r="AV19" s="251"/>
    </row>
    <row r="20" spans="2:48" ht="24.75" customHeight="1">
      <c r="B20" s="176"/>
      <c r="C20" s="177"/>
      <c r="D20" s="177"/>
      <c r="E20" s="177"/>
      <c r="F20" s="177"/>
      <c r="G20" s="306"/>
      <c r="H20" s="239" t="s">
        <v>140</v>
      </c>
      <c r="I20" s="240"/>
      <c r="J20" s="240"/>
      <c r="K20" s="240"/>
      <c r="L20" s="240"/>
      <c r="M20" s="240"/>
      <c r="N20" s="241"/>
      <c r="O20" s="235" t="s">
        <v>12</v>
      </c>
      <c r="P20" s="236"/>
      <c r="Q20" s="236"/>
      <c r="R20" s="236"/>
      <c r="S20" s="247" t="str">
        <f>IF(VLOOKUP($AY$2,Data,20,FALSE)=0,"-",VLOOKUP($AY$2,Data,20,FALSE))</f>
        <v>-</v>
      </c>
      <c r="T20" s="247"/>
      <c r="U20" s="247"/>
      <c r="V20" s="247"/>
      <c r="W20" s="247"/>
      <c r="X20" s="247"/>
      <c r="Y20" s="247"/>
      <c r="Z20" s="247"/>
      <c r="AA20" s="247"/>
      <c r="AB20" s="248" t="s">
        <v>53</v>
      </c>
      <c r="AC20" s="248"/>
      <c r="AD20" s="248"/>
      <c r="AE20" s="249"/>
      <c r="AF20" s="235" t="s">
        <v>13</v>
      </c>
      <c r="AG20" s="236"/>
      <c r="AH20" s="236"/>
      <c r="AI20" s="236"/>
      <c r="AJ20" s="247" t="str">
        <f>IF(VLOOKUP($AY$2,Data,15,FALSE)=0,"-",VLOOKUP($AY$2,Data,15,FALSE))</f>
        <v>-</v>
      </c>
      <c r="AK20" s="247"/>
      <c r="AL20" s="247"/>
      <c r="AM20" s="247"/>
      <c r="AN20" s="247"/>
      <c r="AO20" s="247"/>
      <c r="AP20" s="247"/>
      <c r="AQ20" s="247"/>
      <c r="AR20" s="247"/>
      <c r="AS20" s="248" t="s">
        <v>54</v>
      </c>
      <c r="AT20" s="248"/>
      <c r="AU20" s="248"/>
      <c r="AV20" s="249"/>
    </row>
    <row r="21" spans="2:48" ht="24.75" customHeight="1">
      <c r="B21" s="173" t="s">
        <v>10</v>
      </c>
      <c r="C21" s="242"/>
      <c r="D21" s="242"/>
      <c r="E21" s="242"/>
      <c r="F21" s="242"/>
      <c r="G21" s="258"/>
      <c r="H21" s="253" t="s">
        <v>5</v>
      </c>
      <c r="I21" s="254"/>
      <c r="J21" s="254"/>
      <c r="K21" s="254"/>
      <c r="L21" s="254"/>
      <c r="M21" s="254"/>
      <c r="N21" s="255"/>
      <c r="O21" s="205" t="s">
        <v>12</v>
      </c>
      <c r="P21" s="206"/>
      <c r="Q21" s="206"/>
      <c r="R21" s="206"/>
      <c r="S21" s="257" t="str">
        <f>IF(VLOOKUP($AY$2,Data,24,FALSE)=0,"-",VLOOKUP($AY$2,Data,24,FALSE))</f>
        <v>-</v>
      </c>
      <c r="T21" s="257"/>
      <c r="U21" s="257"/>
      <c r="V21" s="257"/>
      <c r="W21" s="257"/>
      <c r="X21" s="257"/>
      <c r="Y21" s="257"/>
      <c r="Z21" s="257"/>
      <c r="AA21" s="257"/>
      <c r="AB21" s="237" t="s">
        <v>51</v>
      </c>
      <c r="AC21" s="237"/>
      <c r="AD21" s="237"/>
      <c r="AE21" s="238"/>
      <c r="AF21" s="205" t="s">
        <v>13</v>
      </c>
      <c r="AG21" s="206"/>
      <c r="AH21" s="206"/>
      <c r="AI21" s="206"/>
      <c r="AJ21" s="257" t="str">
        <f>IF(VLOOKUP($AY$2,Data,21,FALSE)=0,"-",VLOOKUP($AY$2,Data,21,FALSE))</f>
        <v>-</v>
      </c>
      <c r="AK21" s="257"/>
      <c r="AL21" s="257"/>
      <c r="AM21" s="257"/>
      <c r="AN21" s="257"/>
      <c r="AO21" s="257"/>
      <c r="AP21" s="257"/>
      <c r="AQ21" s="257"/>
      <c r="AR21" s="257"/>
      <c r="AS21" s="237" t="s">
        <v>52</v>
      </c>
      <c r="AT21" s="237"/>
      <c r="AU21" s="237"/>
      <c r="AV21" s="238"/>
    </row>
    <row r="22" spans="2:48" ht="24.75" customHeight="1">
      <c r="B22" s="243"/>
      <c r="C22" s="244"/>
      <c r="D22" s="244"/>
      <c r="E22" s="244"/>
      <c r="F22" s="244"/>
      <c r="G22" s="259"/>
      <c r="H22" s="227" t="s">
        <v>139</v>
      </c>
      <c r="I22" s="228"/>
      <c r="J22" s="228"/>
      <c r="K22" s="228"/>
      <c r="L22" s="228"/>
      <c r="M22" s="228"/>
      <c r="N22" s="229"/>
      <c r="O22" s="230" t="s">
        <v>12</v>
      </c>
      <c r="P22" s="231"/>
      <c r="Q22" s="231"/>
      <c r="R22" s="231"/>
      <c r="S22" s="232" t="str">
        <f>IF(VLOOKUP($AY$2,Data,25,FALSE)=0,"-",VLOOKUP($AY$2,Data,25,FALSE))</f>
        <v>-</v>
      </c>
      <c r="T22" s="232"/>
      <c r="U22" s="232"/>
      <c r="V22" s="232"/>
      <c r="W22" s="232"/>
      <c r="X22" s="232"/>
      <c r="Y22" s="232"/>
      <c r="Z22" s="232"/>
      <c r="AA22" s="232"/>
      <c r="AB22" s="233" t="s">
        <v>53</v>
      </c>
      <c r="AC22" s="233"/>
      <c r="AD22" s="233"/>
      <c r="AE22" s="234"/>
      <c r="AF22" s="230" t="s">
        <v>13</v>
      </c>
      <c r="AG22" s="231"/>
      <c r="AH22" s="231"/>
      <c r="AI22" s="231"/>
      <c r="AJ22" s="232" t="str">
        <f>IF(VLOOKUP($AY$2,Data,22,FALSE)=0,"-",VLOOKUP($AY$2,Data,22,FALSE))</f>
        <v>-</v>
      </c>
      <c r="AK22" s="232"/>
      <c r="AL22" s="232"/>
      <c r="AM22" s="232"/>
      <c r="AN22" s="232"/>
      <c r="AO22" s="232"/>
      <c r="AP22" s="232"/>
      <c r="AQ22" s="232"/>
      <c r="AR22" s="232"/>
      <c r="AS22" s="233" t="s">
        <v>54</v>
      </c>
      <c r="AT22" s="233"/>
      <c r="AU22" s="233"/>
      <c r="AV22" s="234"/>
    </row>
    <row r="23" spans="2:48" ht="24.75" customHeight="1">
      <c r="B23" s="243"/>
      <c r="C23" s="244"/>
      <c r="D23" s="244"/>
      <c r="E23" s="244"/>
      <c r="F23" s="244"/>
      <c r="G23" s="259"/>
      <c r="H23" s="239" t="s">
        <v>140</v>
      </c>
      <c r="I23" s="240"/>
      <c r="J23" s="240"/>
      <c r="K23" s="240"/>
      <c r="L23" s="240"/>
      <c r="M23" s="240"/>
      <c r="N23" s="241"/>
      <c r="O23" s="235" t="s">
        <v>12</v>
      </c>
      <c r="P23" s="236"/>
      <c r="Q23" s="236"/>
      <c r="R23" s="236"/>
      <c r="S23" s="247" t="str">
        <f>IF(VLOOKUP($AY$2,Data,26,FALSE)=0,"-",VLOOKUP($AY$2,Data,26,FALSE))</f>
        <v>-</v>
      </c>
      <c r="T23" s="247"/>
      <c r="U23" s="247"/>
      <c r="V23" s="247"/>
      <c r="W23" s="247"/>
      <c r="X23" s="247"/>
      <c r="Y23" s="247"/>
      <c r="Z23" s="247"/>
      <c r="AA23" s="247"/>
      <c r="AB23" s="248" t="s">
        <v>53</v>
      </c>
      <c r="AC23" s="248"/>
      <c r="AD23" s="248"/>
      <c r="AE23" s="249"/>
      <c r="AF23" s="235" t="s">
        <v>13</v>
      </c>
      <c r="AG23" s="236"/>
      <c r="AH23" s="236"/>
      <c r="AI23" s="236"/>
      <c r="AJ23" s="247" t="str">
        <f>IF(VLOOKUP($AY$2,Data,23,FALSE)=0,"-",VLOOKUP($AY$2,Data,23,FALSE))</f>
        <v>-</v>
      </c>
      <c r="AK23" s="247"/>
      <c r="AL23" s="247"/>
      <c r="AM23" s="247"/>
      <c r="AN23" s="247"/>
      <c r="AO23" s="247"/>
      <c r="AP23" s="247"/>
      <c r="AQ23" s="247"/>
      <c r="AR23" s="247"/>
      <c r="AS23" s="248" t="s">
        <v>54</v>
      </c>
      <c r="AT23" s="248"/>
      <c r="AU23" s="248"/>
      <c r="AV23" s="249"/>
    </row>
    <row r="24" spans="2:48" ht="24.75" customHeight="1">
      <c r="B24" s="173" t="s">
        <v>11</v>
      </c>
      <c r="C24" s="242"/>
      <c r="D24" s="242"/>
      <c r="E24" s="242"/>
      <c r="F24" s="242"/>
      <c r="G24" s="242"/>
      <c r="H24" s="253" t="s">
        <v>5</v>
      </c>
      <c r="I24" s="254"/>
      <c r="J24" s="254"/>
      <c r="K24" s="254"/>
      <c r="L24" s="254"/>
      <c r="M24" s="254"/>
      <c r="N24" s="255"/>
      <c r="O24" s="205" t="s">
        <v>12</v>
      </c>
      <c r="P24" s="206"/>
      <c r="Q24" s="206"/>
      <c r="R24" s="206"/>
      <c r="S24" s="257" t="str">
        <f>IF(VLOOKUP($AY$2,Data,30,FALSE)=0,"-",VLOOKUP($AY$2,Data,30,FALSE))</f>
        <v>-</v>
      </c>
      <c r="T24" s="257"/>
      <c r="U24" s="257"/>
      <c r="V24" s="257"/>
      <c r="W24" s="257"/>
      <c r="X24" s="257"/>
      <c r="Y24" s="257"/>
      <c r="Z24" s="257"/>
      <c r="AA24" s="257"/>
      <c r="AB24" s="237" t="s">
        <v>51</v>
      </c>
      <c r="AC24" s="237"/>
      <c r="AD24" s="237"/>
      <c r="AE24" s="238"/>
      <c r="AF24" s="205" t="s">
        <v>13</v>
      </c>
      <c r="AG24" s="206"/>
      <c r="AH24" s="206"/>
      <c r="AI24" s="206"/>
      <c r="AJ24" s="257" t="str">
        <f>IF(VLOOKUP($AY$2,Data,27,FALSE)=0,"-",VLOOKUP($AY$2,Data,27,FALSE))</f>
        <v>-</v>
      </c>
      <c r="AK24" s="257"/>
      <c r="AL24" s="257"/>
      <c r="AM24" s="257"/>
      <c r="AN24" s="257"/>
      <c r="AO24" s="257"/>
      <c r="AP24" s="257"/>
      <c r="AQ24" s="257"/>
      <c r="AR24" s="257"/>
      <c r="AS24" s="237" t="s">
        <v>52</v>
      </c>
      <c r="AT24" s="237"/>
      <c r="AU24" s="237"/>
      <c r="AV24" s="238"/>
    </row>
    <row r="25" spans="2:48" ht="24.75" customHeight="1">
      <c r="B25" s="243"/>
      <c r="C25" s="244"/>
      <c r="D25" s="244"/>
      <c r="E25" s="244"/>
      <c r="F25" s="244"/>
      <c r="G25" s="244"/>
      <c r="H25" s="227" t="s">
        <v>139</v>
      </c>
      <c r="I25" s="228"/>
      <c r="J25" s="228"/>
      <c r="K25" s="228"/>
      <c r="L25" s="228"/>
      <c r="M25" s="228"/>
      <c r="N25" s="229"/>
      <c r="O25" s="230" t="s">
        <v>12</v>
      </c>
      <c r="P25" s="231"/>
      <c r="Q25" s="231"/>
      <c r="R25" s="231"/>
      <c r="S25" s="232" t="str">
        <f>IF(VLOOKUP($AY$2,Data,31,FALSE)=0,"-",VLOOKUP($AY$2,Data,31,FALSE))</f>
        <v>-</v>
      </c>
      <c r="T25" s="232"/>
      <c r="U25" s="232"/>
      <c r="V25" s="232"/>
      <c r="W25" s="232"/>
      <c r="X25" s="232"/>
      <c r="Y25" s="232"/>
      <c r="Z25" s="232"/>
      <c r="AA25" s="232"/>
      <c r="AB25" s="233" t="s">
        <v>53</v>
      </c>
      <c r="AC25" s="233"/>
      <c r="AD25" s="233"/>
      <c r="AE25" s="234"/>
      <c r="AF25" s="230" t="s">
        <v>13</v>
      </c>
      <c r="AG25" s="231"/>
      <c r="AH25" s="231"/>
      <c r="AI25" s="231"/>
      <c r="AJ25" s="232" t="str">
        <f>IF(VLOOKUP($AY$2,Data,28,FALSE)=0,"-",VLOOKUP($AY$2,Data,28,FALSE))</f>
        <v>-</v>
      </c>
      <c r="AK25" s="232"/>
      <c r="AL25" s="232"/>
      <c r="AM25" s="232"/>
      <c r="AN25" s="232"/>
      <c r="AO25" s="232"/>
      <c r="AP25" s="232"/>
      <c r="AQ25" s="232"/>
      <c r="AR25" s="232"/>
      <c r="AS25" s="233" t="s">
        <v>54</v>
      </c>
      <c r="AT25" s="233"/>
      <c r="AU25" s="233"/>
      <c r="AV25" s="234"/>
    </row>
    <row r="26" spans="2:48" ht="24.75" customHeight="1">
      <c r="B26" s="245"/>
      <c r="C26" s="246"/>
      <c r="D26" s="246"/>
      <c r="E26" s="246"/>
      <c r="F26" s="246"/>
      <c r="G26" s="246"/>
      <c r="H26" s="239" t="s">
        <v>140</v>
      </c>
      <c r="I26" s="240"/>
      <c r="J26" s="240"/>
      <c r="K26" s="240"/>
      <c r="L26" s="240"/>
      <c r="M26" s="240"/>
      <c r="N26" s="241"/>
      <c r="O26" s="235" t="s">
        <v>12</v>
      </c>
      <c r="P26" s="236"/>
      <c r="Q26" s="236"/>
      <c r="R26" s="236"/>
      <c r="S26" s="247" t="str">
        <f>IF(VLOOKUP($AY$2,Data,32,FALSE)=0,"-",VLOOKUP($AY$2,Data,32,FALSE))</f>
        <v>-</v>
      </c>
      <c r="T26" s="247"/>
      <c r="U26" s="247"/>
      <c r="V26" s="247"/>
      <c r="W26" s="247"/>
      <c r="X26" s="247"/>
      <c r="Y26" s="247"/>
      <c r="Z26" s="247"/>
      <c r="AA26" s="247"/>
      <c r="AB26" s="248" t="s">
        <v>53</v>
      </c>
      <c r="AC26" s="248"/>
      <c r="AD26" s="248"/>
      <c r="AE26" s="249"/>
      <c r="AF26" s="235" t="s">
        <v>13</v>
      </c>
      <c r="AG26" s="236"/>
      <c r="AH26" s="236"/>
      <c r="AI26" s="236"/>
      <c r="AJ26" s="247" t="str">
        <f>IF(VLOOKUP($AY$2,Data,29,FALSE)=0,"-",VLOOKUP($AY$2,Data,29,FALSE))</f>
        <v>-</v>
      </c>
      <c r="AK26" s="247"/>
      <c r="AL26" s="247"/>
      <c r="AM26" s="247"/>
      <c r="AN26" s="247"/>
      <c r="AO26" s="247"/>
      <c r="AP26" s="247"/>
      <c r="AQ26" s="247"/>
      <c r="AR26" s="247"/>
      <c r="AS26" s="248" t="s">
        <v>54</v>
      </c>
      <c r="AT26" s="248"/>
      <c r="AU26" s="248"/>
      <c r="AV26" s="249"/>
    </row>
    <row r="27" spans="2:48" ht="24.75" customHeight="1">
      <c r="B27" s="219" t="s">
        <v>7</v>
      </c>
      <c r="C27" s="220"/>
      <c r="D27" s="220"/>
      <c r="E27" s="220"/>
      <c r="F27" s="220"/>
      <c r="G27" s="220"/>
      <c r="H27" s="220"/>
      <c r="I27" s="220"/>
      <c r="J27" s="220"/>
      <c r="K27" s="220"/>
      <c r="L27" s="220"/>
      <c r="M27" s="220"/>
      <c r="N27" s="221"/>
      <c r="O27" s="224" t="s">
        <v>12</v>
      </c>
      <c r="P27" s="225"/>
      <c r="Q27" s="225"/>
      <c r="R27" s="225"/>
      <c r="S27" s="226" t="str">
        <f>IF(VLOOKUP($AY$2,Data,34,FALSE)=0,"-",VLOOKUP($AY$2,Data,34,FALSE))</f>
        <v>-</v>
      </c>
      <c r="T27" s="226"/>
      <c r="U27" s="226"/>
      <c r="V27" s="226"/>
      <c r="W27" s="226"/>
      <c r="X27" s="226"/>
      <c r="Y27" s="226"/>
      <c r="Z27" s="226"/>
      <c r="AA27" s="226"/>
      <c r="AB27" s="222" t="s">
        <v>51</v>
      </c>
      <c r="AC27" s="222"/>
      <c r="AD27" s="222"/>
      <c r="AE27" s="223"/>
      <c r="AF27" s="224" t="s">
        <v>13</v>
      </c>
      <c r="AG27" s="225"/>
      <c r="AH27" s="225"/>
      <c r="AI27" s="225"/>
      <c r="AJ27" s="226" t="str">
        <f>IF(VLOOKUP($AY$2,Data,33,FALSE)=0,"-",VLOOKUP($AY$2,Data,33,FALSE))</f>
        <v>-</v>
      </c>
      <c r="AK27" s="226"/>
      <c r="AL27" s="226"/>
      <c r="AM27" s="226"/>
      <c r="AN27" s="226"/>
      <c r="AO27" s="226"/>
      <c r="AP27" s="226"/>
      <c r="AQ27" s="226"/>
      <c r="AR27" s="226"/>
      <c r="AS27" s="222" t="s">
        <v>52</v>
      </c>
      <c r="AT27" s="222"/>
      <c r="AU27" s="222"/>
      <c r="AV27" s="223"/>
    </row>
    <row r="28" spans="2:48" ht="24.75" customHeight="1">
      <c r="B28" s="219" t="s">
        <v>14</v>
      </c>
      <c r="C28" s="220"/>
      <c r="D28" s="220"/>
      <c r="E28" s="220"/>
      <c r="F28" s="220"/>
      <c r="G28" s="220"/>
      <c r="H28" s="220"/>
      <c r="I28" s="220"/>
      <c r="J28" s="220"/>
      <c r="K28" s="220"/>
      <c r="L28" s="220"/>
      <c r="M28" s="220"/>
      <c r="N28" s="221"/>
      <c r="O28" s="224" t="s">
        <v>12</v>
      </c>
      <c r="P28" s="225"/>
      <c r="Q28" s="225"/>
      <c r="R28" s="225"/>
      <c r="S28" s="226" t="str">
        <f>IF(VLOOKUP($AY$2,Data,38,FALSE)=0,"-",VLOOKUP($AY$2,Data,38,FALSE))</f>
        <v>-</v>
      </c>
      <c r="T28" s="226"/>
      <c r="U28" s="226"/>
      <c r="V28" s="226"/>
      <c r="W28" s="226"/>
      <c r="X28" s="226"/>
      <c r="Y28" s="226"/>
      <c r="Z28" s="226"/>
      <c r="AA28" s="226"/>
      <c r="AB28" s="222" t="s">
        <v>55</v>
      </c>
      <c r="AC28" s="222"/>
      <c r="AD28" s="222"/>
      <c r="AE28" s="223"/>
      <c r="AF28" s="224" t="s">
        <v>13</v>
      </c>
      <c r="AG28" s="225"/>
      <c r="AH28" s="225"/>
      <c r="AI28" s="225"/>
      <c r="AJ28" s="226" t="str">
        <f>IF(VLOOKUP($AY$2,Data,35,FALSE)=0,"-",VLOOKUP($AY$2,Data,35,FALSE))</f>
        <v>-</v>
      </c>
      <c r="AK28" s="226"/>
      <c r="AL28" s="226"/>
      <c r="AM28" s="226"/>
      <c r="AN28" s="226"/>
      <c r="AO28" s="226"/>
      <c r="AP28" s="226"/>
      <c r="AQ28" s="226"/>
      <c r="AR28" s="226"/>
      <c r="AS28" s="222" t="s">
        <v>56</v>
      </c>
      <c r="AT28" s="222"/>
      <c r="AU28" s="222"/>
      <c r="AV28" s="223"/>
    </row>
    <row r="29" spans="2:48" ht="24.75" customHeight="1">
      <c r="B29" s="219" t="s">
        <v>15</v>
      </c>
      <c r="C29" s="220"/>
      <c r="D29" s="220"/>
      <c r="E29" s="220"/>
      <c r="F29" s="220"/>
      <c r="G29" s="220"/>
      <c r="H29" s="220"/>
      <c r="I29" s="220"/>
      <c r="J29" s="220"/>
      <c r="K29" s="220"/>
      <c r="L29" s="220"/>
      <c r="M29" s="220"/>
      <c r="N29" s="221"/>
      <c r="O29" s="224" t="s">
        <v>12</v>
      </c>
      <c r="P29" s="225"/>
      <c r="Q29" s="225"/>
      <c r="R29" s="225"/>
      <c r="S29" s="226" t="str">
        <f>IF(VLOOKUP($AY$2,Data,39,FALSE)=0,"-",VLOOKUP($AY$2,Data,39,FALSE))</f>
        <v>-</v>
      </c>
      <c r="T29" s="226"/>
      <c r="U29" s="226"/>
      <c r="V29" s="226"/>
      <c r="W29" s="226"/>
      <c r="X29" s="226"/>
      <c r="Y29" s="226"/>
      <c r="Z29" s="226"/>
      <c r="AA29" s="226"/>
      <c r="AB29" s="222" t="s">
        <v>51</v>
      </c>
      <c r="AC29" s="222"/>
      <c r="AD29" s="222"/>
      <c r="AE29" s="223"/>
      <c r="AF29" s="224" t="s">
        <v>13</v>
      </c>
      <c r="AG29" s="225"/>
      <c r="AH29" s="225"/>
      <c r="AI29" s="225"/>
      <c r="AJ29" s="226" t="str">
        <f>IF(VLOOKUP($AY$2,Data,36,FALSE)=0,"-",VLOOKUP($AY$2,Data,36,FALSE))</f>
        <v>-</v>
      </c>
      <c r="AK29" s="226"/>
      <c r="AL29" s="226"/>
      <c r="AM29" s="226"/>
      <c r="AN29" s="226"/>
      <c r="AO29" s="226"/>
      <c r="AP29" s="226"/>
      <c r="AQ29" s="226"/>
      <c r="AR29" s="226"/>
      <c r="AS29" s="222" t="s">
        <v>52</v>
      </c>
      <c r="AT29" s="222"/>
      <c r="AU29" s="222"/>
      <c r="AV29" s="223"/>
    </row>
    <row r="30" spans="2:48" ht="24.75" customHeight="1">
      <c r="B30" s="202" t="s">
        <v>18</v>
      </c>
      <c r="C30" s="203"/>
      <c r="D30" s="203"/>
      <c r="E30" s="203"/>
      <c r="F30" s="203"/>
      <c r="G30" s="203"/>
      <c r="H30" s="203"/>
      <c r="I30" s="203"/>
      <c r="J30" s="203"/>
      <c r="K30" s="203"/>
      <c r="L30" s="203"/>
      <c r="M30" s="203"/>
      <c r="N30" s="204"/>
      <c r="O30" s="205" t="s">
        <v>12</v>
      </c>
      <c r="P30" s="206"/>
      <c r="Q30" s="206"/>
      <c r="R30" s="206"/>
      <c r="S30" s="257" t="str">
        <f>IF(VLOOKUP($AY$2,Data,40,FALSE)=0,"-",VLOOKUP($AY$2,Data,40,FALSE))</f>
        <v>-</v>
      </c>
      <c r="T30" s="257"/>
      <c r="U30" s="257"/>
      <c r="V30" s="257"/>
      <c r="W30" s="257"/>
      <c r="X30" s="257"/>
      <c r="Y30" s="257"/>
      <c r="Z30" s="257"/>
      <c r="AA30" s="257"/>
      <c r="AB30" s="208" t="s">
        <v>51</v>
      </c>
      <c r="AC30" s="208"/>
      <c r="AD30" s="208"/>
      <c r="AE30" s="209"/>
      <c r="AF30" s="205" t="s">
        <v>13</v>
      </c>
      <c r="AG30" s="206"/>
      <c r="AH30" s="206"/>
      <c r="AI30" s="206"/>
      <c r="AJ30" s="257" t="str">
        <f>IF(VLOOKUP($AY$2,Data,37,FALSE)=0,"-",VLOOKUP($AY$2,Data,37,FALSE))</f>
        <v>-</v>
      </c>
      <c r="AK30" s="257"/>
      <c r="AL30" s="257"/>
      <c r="AM30" s="257"/>
      <c r="AN30" s="257"/>
      <c r="AO30" s="257"/>
      <c r="AP30" s="257"/>
      <c r="AQ30" s="257"/>
      <c r="AR30" s="257"/>
      <c r="AS30" s="208" t="s">
        <v>52</v>
      </c>
      <c r="AT30" s="208"/>
      <c r="AU30" s="208"/>
      <c r="AV30" s="209"/>
    </row>
    <row r="31" spans="2:48" ht="33.75" customHeight="1">
      <c r="B31" s="202" t="s">
        <v>16</v>
      </c>
      <c r="C31" s="203"/>
      <c r="D31" s="203"/>
      <c r="E31" s="203"/>
      <c r="F31" s="203"/>
      <c r="G31" s="203"/>
      <c r="H31" s="203"/>
      <c r="I31" s="203"/>
      <c r="J31" s="203"/>
      <c r="K31" s="203"/>
      <c r="L31" s="203"/>
      <c r="M31" s="203"/>
      <c r="N31" s="204"/>
      <c r="O31" s="318" t="str">
        <f>IF(VLOOKUP($AY$2,Data,41,FALSE)=0,"-",VLOOKUP($AY$2,Data,41,FALSE))</f>
        <v>-</v>
      </c>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20"/>
    </row>
    <row r="32" spans="2:48" ht="21.75" customHeight="1">
      <c r="B32" s="219" t="s">
        <v>8</v>
      </c>
      <c r="C32" s="220"/>
      <c r="D32" s="220"/>
      <c r="E32" s="220"/>
      <c r="F32" s="220"/>
      <c r="G32" s="220"/>
      <c r="H32" s="220"/>
      <c r="I32" s="220"/>
      <c r="J32" s="220"/>
      <c r="K32" s="220"/>
      <c r="L32" s="220"/>
      <c r="M32" s="220"/>
      <c r="N32" s="221"/>
      <c r="O32" s="318" t="str">
        <f>IF(VLOOKUP($AY$2,Data,42,FALSE)=0,"-",VLOOKUP($AY$2,Data,42,FALSE))</f>
        <v>-</v>
      </c>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20"/>
    </row>
    <row r="33" spans="2:48" ht="18.600000000000001" customHeight="1">
      <c r="B33" s="173" t="s">
        <v>2</v>
      </c>
      <c r="C33" s="211"/>
      <c r="D33" s="211"/>
      <c r="E33" s="211"/>
      <c r="F33" s="211"/>
      <c r="G33" s="211"/>
      <c r="H33" s="211"/>
      <c r="I33" s="211"/>
      <c r="J33" s="211"/>
      <c r="K33" s="211"/>
      <c r="L33" s="211"/>
      <c r="M33" s="211"/>
      <c r="N33" s="212"/>
      <c r="O33" s="179" t="s">
        <v>46</v>
      </c>
      <c r="P33" s="180"/>
      <c r="Q33" s="180"/>
      <c r="R33" s="180"/>
      <c r="S33" s="180"/>
      <c r="T33" s="180"/>
      <c r="U33" s="180"/>
      <c r="V33" s="181"/>
      <c r="W33" s="327">
        <f>VLOOKUP($AY$2,Data,43,FALSE)</f>
        <v>0</v>
      </c>
      <c r="X33" s="328"/>
      <c r="Y33" s="328"/>
      <c r="Z33" s="328"/>
      <c r="AA33" s="328"/>
      <c r="AB33" s="328"/>
      <c r="AC33" s="328"/>
      <c r="AD33" s="328"/>
      <c r="AE33" s="329"/>
      <c r="AF33" s="182" t="s">
        <v>47</v>
      </c>
      <c r="AG33" s="180"/>
      <c r="AH33" s="180"/>
      <c r="AI33" s="180"/>
      <c r="AJ33" s="180"/>
      <c r="AK33" s="180"/>
      <c r="AL33" s="180"/>
      <c r="AM33" s="181"/>
      <c r="AN33" s="327">
        <f>VLOOKUP($AY$2,Data,44,FALSE)</f>
        <v>0</v>
      </c>
      <c r="AO33" s="328"/>
      <c r="AP33" s="328"/>
      <c r="AQ33" s="328"/>
      <c r="AR33" s="328"/>
      <c r="AS33" s="328"/>
      <c r="AT33" s="328"/>
      <c r="AU33" s="328"/>
      <c r="AV33" s="330"/>
    </row>
    <row r="34" spans="2:48" ht="18.600000000000001" customHeight="1">
      <c r="B34" s="213"/>
      <c r="C34" s="214"/>
      <c r="D34" s="214"/>
      <c r="E34" s="214"/>
      <c r="F34" s="214"/>
      <c r="G34" s="214"/>
      <c r="H34" s="214"/>
      <c r="I34" s="214"/>
      <c r="J34" s="214"/>
      <c r="K34" s="214"/>
      <c r="L34" s="214"/>
      <c r="M34" s="214"/>
      <c r="N34" s="215"/>
      <c r="O34" s="183" t="s">
        <v>0</v>
      </c>
      <c r="P34" s="184"/>
      <c r="Q34" s="184"/>
      <c r="R34" s="184"/>
      <c r="S34" s="184"/>
      <c r="T34" s="184"/>
      <c r="U34" s="184"/>
      <c r="V34" s="185"/>
      <c r="W34" s="321">
        <f>VLOOKUP($AY$2,Data,45,FALSE)</f>
        <v>0</v>
      </c>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3"/>
    </row>
    <row r="35" spans="2:48" ht="18.600000000000001" customHeight="1">
      <c r="B35" s="173" t="s">
        <v>3</v>
      </c>
      <c r="C35" s="174"/>
      <c r="D35" s="174"/>
      <c r="E35" s="174"/>
      <c r="F35" s="174"/>
      <c r="G35" s="174"/>
      <c r="H35" s="174"/>
      <c r="I35" s="174"/>
      <c r="J35" s="174"/>
      <c r="K35" s="174"/>
      <c r="L35" s="174"/>
      <c r="M35" s="174"/>
      <c r="N35" s="175"/>
      <c r="O35" s="179" t="s">
        <v>46</v>
      </c>
      <c r="P35" s="180"/>
      <c r="Q35" s="180"/>
      <c r="R35" s="180"/>
      <c r="S35" s="180"/>
      <c r="T35" s="180"/>
      <c r="U35" s="180"/>
      <c r="V35" s="181"/>
      <c r="W35" s="327" t="str">
        <f>VLOOKUP($AY$2,Data,46,FALSE)</f>
        <v>-</v>
      </c>
      <c r="X35" s="328"/>
      <c r="Y35" s="328"/>
      <c r="Z35" s="328"/>
      <c r="AA35" s="328"/>
      <c r="AB35" s="328"/>
      <c r="AC35" s="328"/>
      <c r="AD35" s="328"/>
      <c r="AE35" s="329"/>
      <c r="AF35" s="182" t="s">
        <v>47</v>
      </c>
      <c r="AG35" s="180"/>
      <c r="AH35" s="180"/>
      <c r="AI35" s="180"/>
      <c r="AJ35" s="180"/>
      <c r="AK35" s="180"/>
      <c r="AL35" s="180"/>
      <c r="AM35" s="181"/>
      <c r="AN35" s="327" t="str">
        <f>VLOOKUP($AY$2,Data,47,FALSE)</f>
        <v>（選択して下さい）</v>
      </c>
      <c r="AO35" s="328"/>
      <c r="AP35" s="328"/>
      <c r="AQ35" s="328"/>
      <c r="AR35" s="328"/>
      <c r="AS35" s="328"/>
      <c r="AT35" s="328"/>
      <c r="AU35" s="328"/>
      <c r="AV35" s="330"/>
    </row>
    <row r="36" spans="2:48" ht="18.600000000000001" customHeight="1">
      <c r="B36" s="176"/>
      <c r="C36" s="177"/>
      <c r="D36" s="177"/>
      <c r="E36" s="177"/>
      <c r="F36" s="177"/>
      <c r="G36" s="177"/>
      <c r="H36" s="177"/>
      <c r="I36" s="177"/>
      <c r="J36" s="177"/>
      <c r="K36" s="177"/>
      <c r="L36" s="177"/>
      <c r="M36" s="177"/>
      <c r="N36" s="178"/>
      <c r="O36" s="183" t="s">
        <v>0</v>
      </c>
      <c r="P36" s="184"/>
      <c r="Q36" s="184"/>
      <c r="R36" s="184"/>
      <c r="S36" s="184"/>
      <c r="T36" s="184"/>
      <c r="U36" s="184"/>
      <c r="V36" s="185"/>
      <c r="W36" s="321">
        <f>VLOOKUP($AY$2,Data,48,FALSE)</f>
        <v>0</v>
      </c>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3"/>
    </row>
    <row r="37" spans="2:48" ht="18.600000000000001" customHeight="1">
      <c r="B37" s="189" t="s">
        <v>1</v>
      </c>
      <c r="C37" s="174"/>
      <c r="D37" s="174"/>
      <c r="E37" s="174"/>
      <c r="F37" s="174"/>
      <c r="G37" s="174"/>
      <c r="H37" s="174"/>
      <c r="I37" s="174"/>
      <c r="J37" s="174"/>
      <c r="K37" s="174"/>
      <c r="L37" s="174"/>
      <c r="M37" s="174"/>
      <c r="N37" s="175"/>
      <c r="O37" s="324">
        <f>VLOOKUP($AY$2,Data,49,FALSE)</f>
        <v>0</v>
      </c>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6"/>
    </row>
    <row r="38" spans="2:48" ht="18.600000000000001" customHeight="1">
      <c r="B38" s="190"/>
      <c r="C38" s="191"/>
      <c r="D38" s="191"/>
      <c r="E38" s="191"/>
      <c r="F38" s="191"/>
      <c r="G38" s="191"/>
      <c r="H38" s="191"/>
      <c r="I38" s="191"/>
      <c r="J38" s="191"/>
      <c r="K38" s="191"/>
      <c r="L38" s="191"/>
      <c r="M38" s="191"/>
      <c r="N38" s="192"/>
      <c r="O38" s="196"/>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8"/>
    </row>
    <row r="39" spans="2:48" ht="18.600000000000001" customHeight="1">
      <c r="B39" s="190"/>
      <c r="C39" s="191"/>
      <c r="D39" s="191"/>
      <c r="E39" s="191"/>
      <c r="F39" s="191"/>
      <c r="G39" s="191"/>
      <c r="H39" s="191"/>
      <c r="I39" s="191"/>
      <c r="J39" s="191"/>
      <c r="K39" s="191"/>
      <c r="L39" s="191"/>
      <c r="M39" s="191"/>
      <c r="N39" s="192"/>
      <c r="O39" s="199"/>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1"/>
    </row>
    <row r="40" spans="2:48" ht="18.600000000000001" customHeight="1">
      <c r="B40" s="190"/>
      <c r="C40" s="191"/>
      <c r="D40" s="191"/>
      <c r="E40" s="191"/>
      <c r="F40" s="191"/>
      <c r="G40" s="191"/>
      <c r="H40" s="191"/>
      <c r="I40" s="191"/>
      <c r="J40" s="191"/>
      <c r="K40" s="191"/>
      <c r="L40" s="191"/>
      <c r="M40" s="191"/>
      <c r="N40" s="192"/>
      <c r="O40" s="199"/>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1"/>
    </row>
    <row r="41" spans="2:48" ht="18.600000000000001" customHeight="1">
      <c r="B41" s="190"/>
      <c r="C41" s="191"/>
      <c r="D41" s="191"/>
      <c r="E41" s="191"/>
      <c r="F41" s="191"/>
      <c r="G41" s="191"/>
      <c r="H41" s="191"/>
      <c r="I41" s="191"/>
      <c r="J41" s="191"/>
      <c r="K41" s="191"/>
      <c r="L41" s="191"/>
      <c r="M41" s="191"/>
      <c r="N41" s="192"/>
      <c r="O41" s="168"/>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70"/>
    </row>
    <row r="42" spans="2:48" ht="18.600000000000001" customHeight="1">
      <c r="B42" s="171" t="s">
        <v>20</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row>
    <row r="43" spans="2:48" ht="18.600000000000001" customHeight="1">
      <c r="B43" s="172" t="s">
        <v>71</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row>
  </sheetData>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B25:AE25"/>
    <mergeCell ref="AS21:AV21"/>
    <mergeCell ref="AJ21:AR21"/>
    <mergeCell ref="AJ24:AR24"/>
    <mergeCell ref="AF21:AI21"/>
    <mergeCell ref="AJ25:AR25"/>
    <mergeCell ref="AS26:AV26"/>
    <mergeCell ref="AS25:AV25"/>
    <mergeCell ref="AS24:AV24"/>
    <mergeCell ref="AF24:AI24"/>
    <mergeCell ref="AF25:AI25"/>
    <mergeCell ref="B32:N32"/>
    <mergeCell ref="O32:AV32"/>
    <mergeCell ref="AB30:AE30"/>
    <mergeCell ref="AJ29:AR29"/>
    <mergeCell ref="AF30:AI30"/>
    <mergeCell ref="AJ30:AR30"/>
    <mergeCell ref="AF27:AI27"/>
    <mergeCell ref="S28:AA28"/>
    <mergeCell ref="AJ28:AR28"/>
    <mergeCell ref="AF28:AI28"/>
    <mergeCell ref="B43:AV43"/>
    <mergeCell ref="W34:AV34"/>
    <mergeCell ref="B33:N34"/>
    <mergeCell ref="B42:AV42"/>
    <mergeCell ref="B35:N36"/>
    <mergeCell ref="W36:AV36"/>
    <mergeCell ref="O37:AV37"/>
    <mergeCell ref="O38:AV38"/>
    <mergeCell ref="O34:V34"/>
    <mergeCell ref="O35:V35"/>
    <mergeCell ref="AF35:AM35"/>
    <mergeCell ref="O39:AV39"/>
    <mergeCell ref="O36:V36"/>
    <mergeCell ref="O33:V33"/>
    <mergeCell ref="W33:AE33"/>
    <mergeCell ref="AN33:AV33"/>
    <mergeCell ref="W35:AE35"/>
    <mergeCell ref="AN35:AV35"/>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AF26:AI26"/>
    <mergeCell ref="O24:R24"/>
    <mergeCell ref="O25:R25"/>
    <mergeCell ref="O27:R27"/>
    <mergeCell ref="AJ27:AR27"/>
    <mergeCell ref="O28:R28"/>
    <mergeCell ref="AB27:AE27"/>
    <mergeCell ref="AB28:AE28"/>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13:AV14"/>
    <mergeCell ref="AB15:AE15"/>
    <mergeCell ref="H15:N15"/>
    <mergeCell ref="AS15:AV15"/>
    <mergeCell ref="S15:AA15"/>
    <mergeCell ref="O15:R15"/>
    <mergeCell ref="AJ15:AR15"/>
    <mergeCell ref="AS16:AV16"/>
    <mergeCell ref="O6:AV6"/>
    <mergeCell ref="AF23:AI23"/>
    <mergeCell ref="AB22:AE22"/>
    <mergeCell ref="AJ18:AR18"/>
    <mergeCell ref="AF19:AI19"/>
    <mergeCell ref="AS18:AV18"/>
    <mergeCell ref="AJ20:AR20"/>
    <mergeCell ref="AJ19:AR19"/>
    <mergeCell ref="AS19:AV19"/>
    <mergeCell ref="AS20:AV20"/>
    <mergeCell ref="AF20:AI20"/>
    <mergeCell ref="B21:G23"/>
    <mergeCell ref="O23:R23"/>
    <mergeCell ref="S23:AA23"/>
    <mergeCell ref="O26:R26"/>
    <mergeCell ref="S26:AA26"/>
    <mergeCell ref="H23:N23"/>
    <mergeCell ref="H26:N26"/>
    <mergeCell ref="S24:AA24"/>
    <mergeCell ref="H22:N22"/>
    <mergeCell ref="H24:N24"/>
    <mergeCell ref="O22:R22"/>
    <mergeCell ref="S22:AA22"/>
    <mergeCell ref="O21:R21"/>
    <mergeCell ref="S25:AA25"/>
    <mergeCell ref="AK17:AQ17"/>
    <mergeCell ref="AF33:AM33"/>
    <mergeCell ref="S30:AA30"/>
    <mergeCell ref="AJ26:AR26"/>
    <mergeCell ref="AJ23:AR23"/>
    <mergeCell ref="AF29:AI29"/>
    <mergeCell ref="AS28:AV28"/>
    <mergeCell ref="O18:R18"/>
    <mergeCell ref="AB16:AE16"/>
    <mergeCell ref="O29:R29"/>
    <mergeCell ref="O30:R30"/>
    <mergeCell ref="AB20:AE20"/>
    <mergeCell ref="AB21:AE21"/>
    <mergeCell ref="S27:AA27"/>
    <mergeCell ref="AB24:AE24"/>
    <mergeCell ref="S29:AA29"/>
    <mergeCell ref="AB26:AE26"/>
    <mergeCell ref="O20:R20"/>
    <mergeCell ref="AS22:AV22"/>
    <mergeCell ref="AS27:AV27"/>
    <mergeCell ref="AJ22:AR22"/>
    <mergeCell ref="AB23:AE23"/>
    <mergeCell ref="AS23:AV23"/>
    <mergeCell ref="AF22:AI22"/>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282" t="s">
        <v>40</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X2" s="13" t="s">
        <v>65</v>
      </c>
      <c r="AY2" s="14">
        <v>26</v>
      </c>
    </row>
    <row r="3" spans="2:51" ht="9.75" customHeight="1">
      <c r="AS3" s="3"/>
      <c r="AT3" s="3"/>
      <c r="AU3" s="3"/>
      <c r="AV3" s="2"/>
    </row>
    <row r="4" spans="2:51" ht="15.75" customHeight="1">
      <c r="B4" s="284" t="s">
        <v>137</v>
      </c>
      <c r="C4" s="285"/>
      <c r="D4" s="285"/>
      <c r="E4" s="285"/>
      <c r="F4" s="285"/>
      <c r="G4" s="285"/>
      <c r="H4" s="285"/>
      <c r="I4" s="285"/>
      <c r="J4" s="285"/>
      <c r="K4" s="285"/>
      <c r="L4" s="285"/>
      <c r="M4" s="285"/>
      <c r="N4" s="286"/>
      <c r="O4" s="284">
        <f>VLOOKUP($AY$2,Data,3,FALSE)</f>
        <v>0</v>
      </c>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6"/>
    </row>
    <row r="5" spans="2:51" ht="15.75" customHeight="1">
      <c r="B5" s="287"/>
      <c r="C5" s="288"/>
      <c r="D5" s="288"/>
      <c r="E5" s="288"/>
      <c r="F5" s="288"/>
      <c r="G5" s="288"/>
      <c r="H5" s="288"/>
      <c r="I5" s="288"/>
      <c r="J5" s="288"/>
      <c r="K5" s="288"/>
      <c r="L5" s="288"/>
      <c r="M5" s="288"/>
      <c r="N5" s="289"/>
      <c r="O5" s="287"/>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9"/>
    </row>
    <row r="6" spans="2:51" ht="23.25" customHeight="1">
      <c r="B6" s="296" t="s">
        <v>29</v>
      </c>
      <c r="C6" s="297"/>
      <c r="D6" s="297"/>
      <c r="E6" s="297"/>
      <c r="F6" s="297"/>
      <c r="G6" s="297"/>
      <c r="H6" s="297"/>
      <c r="I6" s="297"/>
      <c r="J6" s="297"/>
      <c r="K6" s="297"/>
      <c r="L6" s="297"/>
      <c r="M6" s="297"/>
      <c r="N6" s="298"/>
      <c r="O6" s="315">
        <f>VLOOKUP($AY$2,Data,4,FALSE)</f>
        <v>0</v>
      </c>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7"/>
    </row>
    <row r="7" spans="2:51" ht="18.600000000000001" customHeight="1">
      <c r="B7" s="173" t="s">
        <v>41</v>
      </c>
      <c r="C7" s="174"/>
      <c r="D7" s="174"/>
      <c r="E7" s="174"/>
      <c r="F7" s="174"/>
      <c r="G7" s="174"/>
      <c r="H7" s="174"/>
      <c r="I7" s="174"/>
      <c r="J7" s="174"/>
      <c r="K7" s="174"/>
      <c r="L7" s="174"/>
      <c r="M7" s="174"/>
      <c r="N7" s="175"/>
      <c r="O7" s="284" t="str">
        <f>VLOOKUP($AY$2,Data,5,FALSE)&amp;VLOOKUP($AY$2,Data,6,FALSE)</f>
        <v/>
      </c>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6"/>
    </row>
    <row r="8" spans="2:51" ht="18.600000000000001" customHeight="1">
      <c r="B8" s="176"/>
      <c r="C8" s="177"/>
      <c r="D8" s="177"/>
      <c r="E8" s="177"/>
      <c r="F8" s="177"/>
      <c r="G8" s="177"/>
      <c r="H8" s="177"/>
      <c r="I8" s="177"/>
      <c r="J8" s="177"/>
      <c r="K8" s="177"/>
      <c r="L8" s="177"/>
      <c r="M8" s="177"/>
      <c r="N8" s="178"/>
      <c r="O8" s="287"/>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9"/>
    </row>
    <row r="9" spans="2:51" ht="17.25" customHeight="1">
      <c r="B9" s="173" t="s">
        <v>30</v>
      </c>
      <c r="C9" s="174"/>
      <c r="D9" s="174"/>
      <c r="E9" s="174"/>
      <c r="F9" s="174"/>
      <c r="G9" s="174"/>
      <c r="H9" s="174"/>
      <c r="I9" s="174"/>
      <c r="J9" s="174"/>
      <c r="K9" s="174"/>
      <c r="L9" s="174"/>
      <c r="M9" s="174"/>
      <c r="N9" s="175"/>
      <c r="O9" s="284">
        <f>VLOOKUP($AY$2,Data,7,FALSE)</f>
        <v>0</v>
      </c>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6"/>
    </row>
    <row r="10" spans="2:51" ht="17.25" customHeight="1">
      <c r="B10" s="176"/>
      <c r="C10" s="177"/>
      <c r="D10" s="177"/>
      <c r="E10" s="177"/>
      <c r="F10" s="177"/>
      <c r="G10" s="177"/>
      <c r="H10" s="177"/>
      <c r="I10" s="177"/>
      <c r="J10" s="177"/>
      <c r="K10" s="177"/>
      <c r="L10" s="177"/>
      <c r="M10" s="177"/>
      <c r="N10" s="178"/>
      <c r="O10" s="287"/>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9"/>
    </row>
    <row r="11" spans="2:51" ht="15.75" customHeight="1">
      <c r="B11" s="189" t="s">
        <v>138</v>
      </c>
      <c r="C11" s="174"/>
      <c r="D11" s="174"/>
      <c r="E11" s="174"/>
      <c r="F11" s="174"/>
      <c r="G11" s="174"/>
      <c r="H11" s="174"/>
      <c r="I11" s="174"/>
      <c r="J11" s="174"/>
      <c r="K11" s="174"/>
      <c r="L11" s="174"/>
      <c r="M11" s="174"/>
      <c r="N11" s="175"/>
      <c r="O11" s="331">
        <f>VLOOKUP($AY$2,Data,8,FALSE)</f>
        <v>0</v>
      </c>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3"/>
    </row>
    <row r="12" spans="2:51" ht="15.75" customHeight="1">
      <c r="B12" s="176"/>
      <c r="C12" s="177"/>
      <c r="D12" s="177"/>
      <c r="E12" s="177"/>
      <c r="F12" s="177"/>
      <c r="G12" s="177"/>
      <c r="H12" s="177"/>
      <c r="I12" s="177"/>
      <c r="J12" s="177"/>
      <c r="K12" s="177"/>
      <c r="L12" s="177"/>
      <c r="M12" s="177"/>
      <c r="N12" s="178"/>
      <c r="O12" s="334"/>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6"/>
    </row>
    <row r="13" spans="2:51" ht="18.600000000000001" customHeight="1">
      <c r="B13" s="308" t="s">
        <v>141</v>
      </c>
      <c r="C13" s="309"/>
      <c r="D13" s="309"/>
      <c r="E13" s="309"/>
      <c r="F13" s="309"/>
      <c r="G13" s="309"/>
      <c r="H13" s="309"/>
      <c r="I13" s="309"/>
      <c r="J13" s="309"/>
      <c r="K13" s="309"/>
      <c r="L13" s="309"/>
      <c r="M13" s="309"/>
      <c r="N13" s="310"/>
      <c r="O13" s="268">
        <f>VLOOKUP($AY$2,Data,2,FALSE)</f>
        <v>0</v>
      </c>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70"/>
    </row>
    <row r="14" spans="2:51" ht="18.600000000000001" customHeight="1">
      <c r="B14" s="311"/>
      <c r="C14" s="312"/>
      <c r="D14" s="312"/>
      <c r="E14" s="312"/>
      <c r="F14" s="312"/>
      <c r="G14" s="312"/>
      <c r="H14" s="312"/>
      <c r="I14" s="312"/>
      <c r="J14" s="312"/>
      <c r="K14" s="312"/>
      <c r="L14" s="312"/>
      <c r="M14" s="312"/>
      <c r="N14" s="313"/>
      <c r="O14" s="271"/>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3"/>
    </row>
    <row r="15" spans="2:51" ht="24.75" customHeight="1">
      <c r="B15" s="173" t="s">
        <v>9</v>
      </c>
      <c r="C15" s="174"/>
      <c r="D15" s="174"/>
      <c r="E15" s="174"/>
      <c r="F15" s="174"/>
      <c r="G15" s="304"/>
      <c r="H15" s="253" t="s">
        <v>4</v>
      </c>
      <c r="I15" s="254"/>
      <c r="J15" s="254"/>
      <c r="K15" s="254"/>
      <c r="L15" s="254"/>
      <c r="M15" s="254"/>
      <c r="N15" s="255"/>
      <c r="O15" s="205" t="s">
        <v>12</v>
      </c>
      <c r="P15" s="206"/>
      <c r="Q15" s="206"/>
      <c r="R15" s="206"/>
      <c r="S15" s="274" t="str">
        <f>IF(VLOOKUP($AY$2,Data,10,FALSE)=0,"-",VLOOKUP($AY$2,Data,10,FALSE))</f>
        <v>-</v>
      </c>
      <c r="T15" s="274"/>
      <c r="U15" s="274"/>
      <c r="V15" s="274"/>
      <c r="W15" s="274"/>
      <c r="X15" s="274"/>
      <c r="Y15" s="274"/>
      <c r="Z15" s="274"/>
      <c r="AA15" s="274"/>
      <c r="AB15" s="274"/>
      <c r="AC15" s="274"/>
      <c r="AD15" s="274"/>
      <c r="AE15" s="275"/>
      <c r="AF15" s="205" t="s">
        <v>13</v>
      </c>
      <c r="AG15" s="206"/>
      <c r="AH15" s="206"/>
      <c r="AI15" s="206"/>
      <c r="AJ15" s="274" t="str">
        <f>IF(VLOOKUP($AY$2,Data,9,FALSE)=0,"-",VLOOKUP($AY$2,Data,9,FALSE))</f>
        <v>-</v>
      </c>
      <c r="AK15" s="274"/>
      <c r="AL15" s="274"/>
      <c r="AM15" s="274"/>
      <c r="AN15" s="274"/>
      <c r="AO15" s="274"/>
      <c r="AP15" s="274"/>
      <c r="AQ15" s="274"/>
      <c r="AR15" s="274"/>
      <c r="AS15" s="274"/>
      <c r="AT15" s="274"/>
      <c r="AU15" s="274"/>
      <c r="AV15" s="275"/>
    </row>
    <row r="16" spans="2:51" ht="24.75" customHeight="1">
      <c r="B16" s="190"/>
      <c r="C16" s="191"/>
      <c r="D16" s="191"/>
      <c r="E16" s="191"/>
      <c r="F16" s="191"/>
      <c r="G16" s="305"/>
      <c r="H16" s="227" t="s">
        <v>5</v>
      </c>
      <c r="I16" s="228"/>
      <c r="J16" s="228"/>
      <c r="K16" s="228"/>
      <c r="L16" s="228"/>
      <c r="M16" s="228"/>
      <c r="N16" s="229"/>
      <c r="O16" s="230" t="s">
        <v>12</v>
      </c>
      <c r="P16" s="231"/>
      <c r="Q16" s="231"/>
      <c r="R16" s="231"/>
      <c r="S16" s="232" t="str">
        <f>IF(VLOOKUP($AY$2,Data,16,FALSE)=0,"-",VLOOKUP($AY$2,Data,16,FALSE))</f>
        <v>-</v>
      </c>
      <c r="T16" s="232"/>
      <c r="U16" s="232"/>
      <c r="V16" s="232"/>
      <c r="W16" s="232"/>
      <c r="X16" s="232"/>
      <c r="Y16" s="232"/>
      <c r="Z16" s="232"/>
      <c r="AA16" s="232"/>
      <c r="AB16" s="233" t="s">
        <v>51</v>
      </c>
      <c r="AC16" s="233"/>
      <c r="AD16" s="233"/>
      <c r="AE16" s="234"/>
      <c r="AF16" s="230" t="s">
        <v>13</v>
      </c>
      <c r="AG16" s="231"/>
      <c r="AH16" s="231"/>
      <c r="AI16" s="231"/>
      <c r="AJ16" s="232" t="str">
        <f>IF(VLOOKUP($AY$2,Data,11,FALSE)=0,"-",VLOOKUP($AY$2,Data,11,FALSE))</f>
        <v>（選択して下さい）</v>
      </c>
      <c r="AK16" s="232"/>
      <c r="AL16" s="232"/>
      <c r="AM16" s="232"/>
      <c r="AN16" s="232"/>
      <c r="AO16" s="232"/>
      <c r="AP16" s="232"/>
      <c r="AQ16" s="232"/>
      <c r="AR16" s="232"/>
      <c r="AS16" s="233" t="s">
        <v>52</v>
      </c>
      <c r="AT16" s="233"/>
      <c r="AU16" s="233"/>
      <c r="AV16" s="234"/>
    </row>
    <row r="17" spans="2:48" ht="24.75" customHeight="1">
      <c r="B17" s="190"/>
      <c r="C17" s="191"/>
      <c r="D17" s="191"/>
      <c r="E17" s="191"/>
      <c r="F17" s="191"/>
      <c r="G17" s="305"/>
      <c r="H17" s="299" t="s">
        <v>19</v>
      </c>
      <c r="I17" s="300"/>
      <c r="J17" s="300"/>
      <c r="K17" s="300"/>
      <c r="L17" s="300"/>
      <c r="M17" s="300"/>
      <c r="N17" s="301"/>
      <c r="O17" s="262" t="s">
        <v>12</v>
      </c>
      <c r="P17" s="263"/>
      <c r="Q17" s="263"/>
      <c r="R17" s="263"/>
      <c r="S17" s="15" t="s">
        <v>67</v>
      </c>
      <c r="T17" s="314" t="str">
        <f>IF(VLOOKUP($AY$2,Data,17,FALSE)=0,"-",VLOOKUP($AY$2,Data,17,FALSE))</f>
        <v>-</v>
      </c>
      <c r="U17" s="314"/>
      <c r="V17" s="314"/>
      <c r="W17" s="314"/>
      <c r="X17" s="314"/>
      <c r="Y17" s="314"/>
      <c r="Z17" s="314"/>
      <c r="AA17" s="15" t="s">
        <v>68</v>
      </c>
      <c r="AB17" s="233" t="s">
        <v>51</v>
      </c>
      <c r="AC17" s="233"/>
      <c r="AD17" s="233"/>
      <c r="AE17" s="234"/>
      <c r="AF17" s="262" t="s">
        <v>13</v>
      </c>
      <c r="AG17" s="263"/>
      <c r="AH17" s="263"/>
      <c r="AI17" s="263"/>
      <c r="AJ17" s="15" t="s">
        <v>69</v>
      </c>
      <c r="AK17" s="314" t="str">
        <f>IF(VLOOKUP($AY$2,Data,12,FALSE)=0,"-",VLOOKUP($AY$2,Data,12,FALSE))</f>
        <v>-</v>
      </c>
      <c r="AL17" s="314"/>
      <c r="AM17" s="314"/>
      <c r="AN17" s="314"/>
      <c r="AO17" s="314"/>
      <c r="AP17" s="314"/>
      <c r="AQ17" s="314"/>
      <c r="AR17" s="15" t="s">
        <v>70</v>
      </c>
      <c r="AS17" s="233" t="s">
        <v>52</v>
      </c>
      <c r="AT17" s="233"/>
      <c r="AU17" s="233"/>
      <c r="AV17" s="234"/>
    </row>
    <row r="18" spans="2:48" ht="24.75" customHeight="1">
      <c r="B18" s="190"/>
      <c r="C18" s="191"/>
      <c r="D18" s="191"/>
      <c r="E18" s="191"/>
      <c r="F18" s="191"/>
      <c r="G18" s="305"/>
      <c r="H18" s="265" t="s">
        <v>6</v>
      </c>
      <c r="I18" s="266"/>
      <c r="J18" s="266"/>
      <c r="K18" s="266"/>
      <c r="L18" s="266"/>
      <c r="M18" s="266"/>
      <c r="N18" s="267"/>
      <c r="O18" s="262" t="s">
        <v>12</v>
      </c>
      <c r="P18" s="263"/>
      <c r="Q18" s="263"/>
      <c r="R18" s="263"/>
      <c r="S18" s="314" t="str">
        <f>IF(VLOOKUP($AY$2,Data,18,FALSE)=0,"-",VLOOKUP($AY$2,Data,18,FALSE))</f>
        <v>-</v>
      </c>
      <c r="T18" s="314"/>
      <c r="U18" s="314"/>
      <c r="V18" s="314"/>
      <c r="W18" s="314"/>
      <c r="X18" s="314"/>
      <c r="Y18" s="314"/>
      <c r="Z18" s="314"/>
      <c r="AA18" s="314"/>
      <c r="AB18" s="260"/>
      <c r="AC18" s="260"/>
      <c r="AD18" s="260"/>
      <c r="AE18" s="261"/>
      <c r="AF18" s="262" t="s">
        <v>13</v>
      </c>
      <c r="AG18" s="263"/>
      <c r="AH18" s="263"/>
      <c r="AI18" s="263"/>
      <c r="AJ18" s="314" t="str">
        <f>IF(VLOOKUP($AY$2,Data,13,FALSE)=0,"-",VLOOKUP($AY$2,Data,13,FALSE))</f>
        <v>（選択して下さい）</v>
      </c>
      <c r="AK18" s="314"/>
      <c r="AL18" s="314"/>
      <c r="AM18" s="314"/>
      <c r="AN18" s="314"/>
      <c r="AO18" s="314"/>
      <c r="AP18" s="314"/>
      <c r="AQ18" s="314"/>
      <c r="AR18" s="314"/>
      <c r="AS18" s="260"/>
      <c r="AT18" s="260"/>
      <c r="AU18" s="260"/>
      <c r="AV18" s="261"/>
    </row>
    <row r="19" spans="2:48" ht="24.75" customHeight="1">
      <c r="B19" s="190"/>
      <c r="C19" s="191"/>
      <c r="D19" s="191"/>
      <c r="E19" s="191"/>
      <c r="F19" s="191"/>
      <c r="G19" s="305"/>
      <c r="H19" s="265" t="s">
        <v>139</v>
      </c>
      <c r="I19" s="266"/>
      <c r="J19" s="266"/>
      <c r="K19" s="266"/>
      <c r="L19" s="266"/>
      <c r="M19" s="266"/>
      <c r="N19" s="267"/>
      <c r="O19" s="262" t="s">
        <v>12</v>
      </c>
      <c r="P19" s="263"/>
      <c r="Q19" s="263"/>
      <c r="R19" s="263"/>
      <c r="S19" s="314" t="str">
        <f>IF(VLOOKUP($AY$2,Data,19,FALSE)=0,"-",VLOOKUP($AY$2,Data,19,FALSE))</f>
        <v>-</v>
      </c>
      <c r="T19" s="314"/>
      <c r="U19" s="314"/>
      <c r="V19" s="314"/>
      <c r="W19" s="314"/>
      <c r="X19" s="314"/>
      <c r="Y19" s="314"/>
      <c r="Z19" s="314"/>
      <c r="AA19" s="314"/>
      <c r="AB19" s="250" t="s">
        <v>53</v>
      </c>
      <c r="AC19" s="250"/>
      <c r="AD19" s="250"/>
      <c r="AE19" s="251"/>
      <c r="AF19" s="262" t="s">
        <v>13</v>
      </c>
      <c r="AG19" s="263"/>
      <c r="AH19" s="263"/>
      <c r="AI19" s="263"/>
      <c r="AJ19" s="314" t="str">
        <f>IF(VLOOKUP($AY$2,Data,14,FALSE)=0,"-",VLOOKUP($AY$2,Data,14,FALSE))</f>
        <v>-</v>
      </c>
      <c r="AK19" s="314"/>
      <c r="AL19" s="314"/>
      <c r="AM19" s="314"/>
      <c r="AN19" s="314"/>
      <c r="AO19" s="314"/>
      <c r="AP19" s="314"/>
      <c r="AQ19" s="314"/>
      <c r="AR19" s="314"/>
      <c r="AS19" s="250" t="s">
        <v>54</v>
      </c>
      <c r="AT19" s="250"/>
      <c r="AU19" s="250"/>
      <c r="AV19" s="251"/>
    </row>
    <row r="20" spans="2:48" ht="24.75" customHeight="1">
      <c r="B20" s="176"/>
      <c r="C20" s="177"/>
      <c r="D20" s="177"/>
      <c r="E20" s="177"/>
      <c r="F20" s="177"/>
      <c r="G20" s="306"/>
      <c r="H20" s="239" t="s">
        <v>140</v>
      </c>
      <c r="I20" s="240"/>
      <c r="J20" s="240"/>
      <c r="K20" s="240"/>
      <c r="L20" s="240"/>
      <c r="M20" s="240"/>
      <c r="N20" s="241"/>
      <c r="O20" s="235" t="s">
        <v>12</v>
      </c>
      <c r="P20" s="236"/>
      <c r="Q20" s="236"/>
      <c r="R20" s="236"/>
      <c r="S20" s="247" t="str">
        <f>IF(VLOOKUP($AY$2,Data,20,FALSE)=0,"-",VLOOKUP($AY$2,Data,20,FALSE))</f>
        <v>-</v>
      </c>
      <c r="T20" s="247"/>
      <c r="U20" s="247"/>
      <c r="V20" s="247"/>
      <c r="W20" s="247"/>
      <c r="X20" s="247"/>
      <c r="Y20" s="247"/>
      <c r="Z20" s="247"/>
      <c r="AA20" s="247"/>
      <c r="AB20" s="248" t="s">
        <v>53</v>
      </c>
      <c r="AC20" s="248"/>
      <c r="AD20" s="248"/>
      <c r="AE20" s="249"/>
      <c r="AF20" s="235" t="s">
        <v>13</v>
      </c>
      <c r="AG20" s="236"/>
      <c r="AH20" s="236"/>
      <c r="AI20" s="236"/>
      <c r="AJ20" s="247" t="str">
        <f>IF(VLOOKUP($AY$2,Data,15,FALSE)=0,"-",VLOOKUP($AY$2,Data,15,FALSE))</f>
        <v>-</v>
      </c>
      <c r="AK20" s="247"/>
      <c r="AL20" s="247"/>
      <c r="AM20" s="247"/>
      <c r="AN20" s="247"/>
      <c r="AO20" s="247"/>
      <c r="AP20" s="247"/>
      <c r="AQ20" s="247"/>
      <c r="AR20" s="247"/>
      <c r="AS20" s="248" t="s">
        <v>54</v>
      </c>
      <c r="AT20" s="248"/>
      <c r="AU20" s="248"/>
      <c r="AV20" s="249"/>
    </row>
    <row r="21" spans="2:48" ht="24.75" customHeight="1">
      <c r="B21" s="173" t="s">
        <v>10</v>
      </c>
      <c r="C21" s="242"/>
      <c r="D21" s="242"/>
      <c r="E21" s="242"/>
      <c r="F21" s="242"/>
      <c r="G21" s="258"/>
      <c r="H21" s="253" t="s">
        <v>5</v>
      </c>
      <c r="I21" s="254"/>
      <c r="J21" s="254"/>
      <c r="K21" s="254"/>
      <c r="L21" s="254"/>
      <c r="M21" s="254"/>
      <c r="N21" s="255"/>
      <c r="O21" s="205" t="s">
        <v>12</v>
      </c>
      <c r="P21" s="206"/>
      <c r="Q21" s="206"/>
      <c r="R21" s="206"/>
      <c r="S21" s="257" t="str">
        <f>IF(VLOOKUP($AY$2,Data,24,FALSE)=0,"-",VLOOKUP($AY$2,Data,24,FALSE))</f>
        <v>-</v>
      </c>
      <c r="T21" s="257"/>
      <c r="U21" s="257"/>
      <c r="V21" s="257"/>
      <c r="W21" s="257"/>
      <c r="X21" s="257"/>
      <c r="Y21" s="257"/>
      <c r="Z21" s="257"/>
      <c r="AA21" s="257"/>
      <c r="AB21" s="237" t="s">
        <v>51</v>
      </c>
      <c r="AC21" s="237"/>
      <c r="AD21" s="237"/>
      <c r="AE21" s="238"/>
      <c r="AF21" s="205" t="s">
        <v>13</v>
      </c>
      <c r="AG21" s="206"/>
      <c r="AH21" s="206"/>
      <c r="AI21" s="206"/>
      <c r="AJ21" s="257" t="str">
        <f>IF(VLOOKUP($AY$2,Data,21,FALSE)=0,"-",VLOOKUP($AY$2,Data,21,FALSE))</f>
        <v>-</v>
      </c>
      <c r="AK21" s="257"/>
      <c r="AL21" s="257"/>
      <c r="AM21" s="257"/>
      <c r="AN21" s="257"/>
      <c r="AO21" s="257"/>
      <c r="AP21" s="257"/>
      <c r="AQ21" s="257"/>
      <c r="AR21" s="257"/>
      <c r="AS21" s="237" t="s">
        <v>52</v>
      </c>
      <c r="AT21" s="237"/>
      <c r="AU21" s="237"/>
      <c r="AV21" s="238"/>
    </row>
    <row r="22" spans="2:48" ht="24.75" customHeight="1">
      <c r="B22" s="243"/>
      <c r="C22" s="244"/>
      <c r="D22" s="244"/>
      <c r="E22" s="244"/>
      <c r="F22" s="244"/>
      <c r="G22" s="259"/>
      <c r="H22" s="227" t="s">
        <v>139</v>
      </c>
      <c r="I22" s="228"/>
      <c r="J22" s="228"/>
      <c r="K22" s="228"/>
      <c r="L22" s="228"/>
      <c r="M22" s="228"/>
      <c r="N22" s="229"/>
      <c r="O22" s="230" t="s">
        <v>12</v>
      </c>
      <c r="P22" s="231"/>
      <c r="Q22" s="231"/>
      <c r="R22" s="231"/>
      <c r="S22" s="232" t="str">
        <f>IF(VLOOKUP($AY$2,Data,25,FALSE)=0,"-",VLOOKUP($AY$2,Data,25,FALSE))</f>
        <v>-</v>
      </c>
      <c r="T22" s="232"/>
      <c r="U22" s="232"/>
      <c r="V22" s="232"/>
      <c r="W22" s="232"/>
      <c r="X22" s="232"/>
      <c r="Y22" s="232"/>
      <c r="Z22" s="232"/>
      <c r="AA22" s="232"/>
      <c r="AB22" s="233" t="s">
        <v>53</v>
      </c>
      <c r="AC22" s="233"/>
      <c r="AD22" s="233"/>
      <c r="AE22" s="234"/>
      <c r="AF22" s="230" t="s">
        <v>13</v>
      </c>
      <c r="AG22" s="231"/>
      <c r="AH22" s="231"/>
      <c r="AI22" s="231"/>
      <c r="AJ22" s="232" t="str">
        <f>IF(VLOOKUP($AY$2,Data,22,FALSE)=0,"-",VLOOKUP($AY$2,Data,22,FALSE))</f>
        <v>-</v>
      </c>
      <c r="AK22" s="232"/>
      <c r="AL22" s="232"/>
      <c r="AM22" s="232"/>
      <c r="AN22" s="232"/>
      <c r="AO22" s="232"/>
      <c r="AP22" s="232"/>
      <c r="AQ22" s="232"/>
      <c r="AR22" s="232"/>
      <c r="AS22" s="233" t="s">
        <v>54</v>
      </c>
      <c r="AT22" s="233"/>
      <c r="AU22" s="233"/>
      <c r="AV22" s="234"/>
    </row>
    <row r="23" spans="2:48" ht="24.75" customHeight="1">
      <c r="B23" s="243"/>
      <c r="C23" s="244"/>
      <c r="D23" s="244"/>
      <c r="E23" s="244"/>
      <c r="F23" s="244"/>
      <c r="G23" s="259"/>
      <c r="H23" s="239" t="s">
        <v>140</v>
      </c>
      <c r="I23" s="240"/>
      <c r="J23" s="240"/>
      <c r="K23" s="240"/>
      <c r="L23" s="240"/>
      <c r="M23" s="240"/>
      <c r="N23" s="241"/>
      <c r="O23" s="235" t="s">
        <v>12</v>
      </c>
      <c r="P23" s="236"/>
      <c r="Q23" s="236"/>
      <c r="R23" s="236"/>
      <c r="S23" s="247" t="str">
        <f>IF(VLOOKUP($AY$2,Data,26,FALSE)=0,"-",VLOOKUP($AY$2,Data,26,FALSE))</f>
        <v>-</v>
      </c>
      <c r="T23" s="247"/>
      <c r="U23" s="247"/>
      <c r="V23" s="247"/>
      <c r="W23" s="247"/>
      <c r="X23" s="247"/>
      <c r="Y23" s="247"/>
      <c r="Z23" s="247"/>
      <c r="AA23" s="247"/>
      <c r="AB23" s="248" t="s">
        <v>53</v>
      </c>
      <c r="AC23" s="248"/>
      <c r="AD23" s="248"/>
      <c r="AE23" s="249"/>
      <c r="AF23" s="235" t="s">
        <v>13</v>
      </c>
      <c r="AG23" s="236"/>
      <c r="AH23" s="236"/>
      <c r="AI23" s="236"/>
      <c r="AJ23" s="247" t="str">
        <f>IF(VLOOKUP($AY$2,Data,23,FALSE)=0,"-",VLOOKUP($AY$2,Data,23,FALSE))</f>
        <v>-</v>
      </c>
      <c r="AK23" s="247"/>
      <c r="AL23" s="247"/>
      <c r="AM23" s="247"/>
      <c r="AN23" s="247"/>
      <c r="AO23" s="247"/>
      <c r="AP23" s="247"/>
      <c r="AQ23" s="247"/>
      <c r="AR23" s="247"/>
      <c r="AS23" s="248" t="s">
        <v>54</v>
      </c>
      <c r="AT23" s="248"/>
      <c r="AU23" s="248"/>
      <c r="AV23" s="249"/>
    </row>
    <row r="24" spans="2:48" ht="24.75" customHeight="1">
      <c r="B24" s="173" t="s">
        <v>11</v>
      </c>
      <c r="C24" s="242"/>
      <c r="D24" s="242"/>
      <c r="E24" s="242"/>
      <c r="F24" s="242"/>
      <c r="G24" s="242"/>
      <c r="H24" s="253" t="s">
        <v>5</v>
      </c>
      <c r="I24" s="254"/>
      <c r="J24" s="254"/>
      <c r="K24" s="254"/>
      <c r="L24" s="254"/>
      <c r="M24" s="254"/>
      <c r="N24" s="255"/>
      <c r="O24" s="205" t="s">
        <v>12</v>
      </c>
      <c r="P24" s="206"/>
      <c r="Q24" s="206"/>
      <c r="R24" s="206"/>
      <c r="S24" s="257" t="str">
        <f>IF(VLOOKUP($AY$2,Data,30,FALSE)=0,"-",VLOOKUP($AY$2,Data,30,FALSE))</f>
        <v>-</v>
      </c>
      <c r="T24" s="257"/>
      <c r="U24" s="257"/>
      <c r="V24" s="257"/>
      <c r="W24" s="257"/>
      <c r="X24" s="257"/>
      <c r="Y24" s="257"/>
      <c r="Z24" s="257"/>
      <c r="AA24" s="257"/>
      <c r="AB24" s="237" t="s">
        <v>51</v>
      </c>
      <c r="AC24" s="237"/>
      <c r="AD24" s="237"/>
      <c r="AE24" s="238"/>
      <c r="AF24" s="205" t="s">
        <v>13</v>
      </c>
      <c r="AG24" s="206"/>
      <c r="AH24" s="206"/>
      <c r="AI24" s="206"/>
      <c r="AJ24" s="257" t="str">
        <f>IF(VLOOKUP($AY$2,Data,27,FALSE)=0,"-",VLOOKUP($AY$2,Data,27,FALSE))</f>
        <v>-</v>
      </c>
      <c r="AK24" s="257"/>
      <c r="AL24" s="257"/>
      <c r="AM24" s="257"/>
      <c r="AN24" s="257"/>
      <c r="AO24" s="257"/>
      <c r="AP24" s="257"/>
      <c r="AQ24" s="257"/>
      <c r="AR24" s="257"/>
      <c r="AS24" s="237" t="s">
        <v>52</v>
      </c>
      <c r="AT24" s="237"/>
      <c r="AU24" s="237"/>
      <c r="AV24" s="238"/>
    </row>
    <row r="25" spans="2:48" ht="24.75" customHeight="1">
      <c r="B25" s="243"/>
      <c r="C25" s="244"/>
      <c r="D25" s="244"/>
      <c r="E25" s="244"/>
      <c r="F25" s="244"/>
      <c r="G25" s="244"/>
      <c r="H25" s="227" t="s">
        <v>139</v>
      </c>
      <c r="I25" s="228"/>
      <c r="J25" s="228"/>
      <c r="K25" s="228"/>
      <c r="L25" s="228"/>
      <c r="M25" s="228"/>
      <c r="N25" s="229"/>
      <c r="O25" s="230" t="s">
        <v>12</v>
      </c>
      <c r="P25" s="231"/>
      <c r="Q25" s="231"/>
      <c r="R25" s="231"/>
      <c r="S25" s="232" t="str">
        <f>IF(VLOOKUP($AY$2,Data,31,FALSE)=0,"-",VLOOKUP($AY$2,Data,31,FALSE))</f>
        <v>-</v>
      </c>
      <c r="T25" s="232"/>
      <c r="U25" s="232"/>
      <c r="V25" s="232"/>
      <c r="W25" s="232"/>
      <c r="X25" s="232"/>
      <c r="Y25" s="232"/>
      <c r="Z25" s="232"/>
      <c r="AA25" s="232"/>
      <c r="AB25" s="233" t="s">
        <v>53</v>
      </c>
      <c r="AC25" s="233"/>
      <c r="AD25" s="233"/>
      <c r="AE25" s="234"/>
      <c r="AF25" s="230" t="s">
        <v>13</v>
      </c>
      <c r="AG25" s="231"/>
      <c r="AH25" s="231"/>
      <c r="AI25" s="231"/>
      <c r="AJ25" s="232" t="str">
        <f>IF(VLOOKUP($AY$2,Data,28,FALSE)=0,"-",VLOOKUP($AY$2,Data,28,FALSE))</f>
        <v>-</v>
      </c>
      <c r="AK25" s="232"/>
      <c r="AL25" s="232"/>
      <c r="AM25" s="232"/>
      <c r="AN25" s="232"/>
      <c r="AO25" s="232"/>
      <c r="AP25" s="232"/>
      <c r="AQ25" s="232"/>
      <c r="AR25" s="232"/>
      <c r="AS25" s="233" t="s">
        <v>54</v>
      </c>
      <c r="AT25" s="233"/>
      <c r="AU25" s="233"/>
      <c r="AV25" s="234"/>
    </row>
    <row r="26" spans="2:48" ht="24.75" customHeight="1">
      <c r="B26" s="245"/>
      <c r="C26" s="246"/>
      <c r="D26" s="246"/>
      <c r="E26" s="246"/>
      <c r="F26" s="246"/>
      <c r="G26" s="246"/>
      <c r="H26" s="239" t="s">
        <v>140</v>
      </c>
      <c r="I26" s="240"/>
      <c r="J26" s="240"/>
      <c r="K26" s="240"/>
      <c r="L26" s="240"/>
      <c r="M26" s="240"/>
      <c r="N26" s="241"/>
      <c r="O26" s="235" t="s">
        <v>12</v>
      </c>
      <c r="P26" s="236"/>
      <c r="Q26" s="236"/>
      <c r="R26" s="236"/>
      <c r="S26" s="247" t="str">
        <f>IF(VLOOKUP($AY$2,Data,32,FALSE)=0,"-",VLOOKUP($AY$2,Data,32,FALSE))</f>
        <v>-</v>
      </c>
      <c r="T26" s="247"/>
      <c r="U26" s="247"/>
      <c r="V26" s="247"/>
      <c r="W26" s="247"/>
      <c r="X26" s="247"/>
      <c r="Y26" s="247"/>
      <c r="Z26" s="247"/>
      <c r="AA26" s="247"/>
      <c r="AB26" s="248" t="s">
        <v>53</v>
      </c>
      <c r="AC26" s="248"/>
      <c r="AD26" s="248"/>
      <c r="AE26" s="249"/>
      <c r="AF26" s="235" t="s">
        <v>13</v>
      </c>
      <c r="AG26" s="236"/>
      <c r="AH26" s="236"/>
      <c r="AI26" s="236"/>
      <c r="AJ26" s="247" t="str">
        <f>IF(VLOOKUP($AY$2,Data,29,FALSE)=0,"-",VLOOKUP($AY$2,Data,29,FALSE))</f>
        <v>-</v>
      </c>
      <c r="AK26" s="247"/>
      <c r="AL26" s="247"/>
      <c r="AM26" s="247"/>
      <c r="AN26" s="247"/>
      <c r="AO26" s="247"/>
      <c r="AP26" s="247"/>
      <c r="AQ26" s="247"/>
      <c r="AR26" s="247"/>
      <c r="AS26" s="248" t="s">
        <v>54</v>
      </c>
      <c r="AT26" s="248"/>
      <c r="AU26" s="248"/>
      <c r="AV26" s="249"/>
    </row>
    <row r="27" spans="2:48" ht="24.75" customHeight="1">
      <c r="B27" s="219" t="s">
        <v>7</v>
      </c>
      <c r="C27" s="220"/>
      <c r="D27" s="220"/>
      <c r="E27" s="220"/>
      <c r="F27" s="220"/>
      <c r="G27" s="220"/>
      <c r="H27" s="220"/>
      <c r="I27" s="220"/>
      <c r="J27" s="220"/>
      <c r="K27" s="220"/>
      <c r="L27" s="220"/>
      <c r="M27" s="220"/>
      <c r="N27" s="221"/>
      <c r="O27" s="224" t="s">
        <v>12</v>
      </c>
      <c r="P27" s="225"/>
      <c r="Q27" s="225"/>
      <c r="R27" s="225"/>
      <c r="S27" s="226" t="str">
        <f>IF(VLOOKUP($AY$2,Data,34,FALSE)=0,"-",VLOOKUP($AY$2,Data,34,FALSE))</f>
        <v>-</v>
      </c>
      <c r="T27" s="226"/>
      <c r="U27" s="226"/>
      <c r="V27" s="226"/>
      <c r="W27" s="226"/>
      <c r="X27" s="226"/>
      <c r="Y27" s="226"/>
      <c r="Z27" s="226"/>
      <c r="AA27" s="226"/>
      <c r="AB27" s="222" t="s">
        <v>51</v>
      </c>
      <c r="AC27" s="222"/>
      <c r="AD27" s="222"/>
      <c r="AE27" s="223"/>
      <c r="AF27" s="224" t="s">
        <v>13</v>
      </c>
      <c r="AG27" s="225"/>
      <c r="AH27" s="225"/>
      <c r="AI27" s="225"/>
      <c r="AJ27" s="226" t="str">
        <f>IF(VLOOKUP($AY$2,Data,33,FALSE)=0,"-",VLOOKUP($AY$2,Data,33,FALSE))</f>
        <v>-</v>
      </c>
      <c r="AK27" s="226"/>
      <c r="AL27" s="226"/>
      <c r="AM27" s="226"/>
      <c r="AN27" s="226"/>
      <c r="AO27" s="226"/>
      <c r="AP27" s="226"/>
      <c r="AQ27" s="226"/>
      <c r="AR27" s="226"/>
      <c r="AS27" s="222" t="s">
        <v>52</v>
      </c>
      <c r="AT27" s="222"/>
      <c r="AU27" s="222"/>
      <c r="AV27" s="223"/>
    </row>
    <row r="28" spans="2:48" ht="24.75" customHeight="1">
      <c r="B28" s="219" t="s">
        <v>14</v>
      </c>
      <c r="C28" s="220"/>
      <c r="D28" s="220"/>
      <c r="E28" s="220"/>
      <c r="F28" s="220"/>
      <c r="G28" s="220"/>
      <c r="H28" s="220"/>
      <c r="I28" s="220"/>
      <c r="J28" s="220"/>
      <c r="K28" s="220"/>
      <c r="L28" s="220"/>
      <c r="M28" s="220"/>
      <c r="N28" s="221"/>
      <c r="O28" s="224" t="s">
        <v>12</v>
      </c>
      <c r="P28" s="225"/>
      <c r="Q28" s="225"/>
      <c r="R28" s="225"/>
      <c r="S28" s="226" t="str">
        <f>IF(VLOOKUP($AY$2,Data,38,FALSE)=0,"-",VLOOKUP($AY$2,Data,38,FALSE))</f>
        <v>-</v>
      </c>
      <c r="T28" s="226"/>
      <c r="U28" s="226"/>
      <c r="V28" s="226"/>
      <c r="W28" s="226"/>
      <c r="X28" s="226"/>
      <c r="Y28" s="226"/>
      <c r="Z28" s="226"/>
      <c r="AA28" s="226"/>
      <c r="AB28" s="222" t="s">
        <v>55</v>
      </c>
      <c r="AC28" s="222"/>
      <c r="AD28" s="222"/>
      <c r="AE28" s="223"/>
      <c r="AF28" s="224" t="s">
        <v>13</v>
      </c>
      <c r="AG28" s="225"/>
      <c r="AH28" s="225"/>
      <c r="AI28" s="225"/>
      <c r="AJ28" s="226" t="str">
        <f>IF(VLOOKUP($AY$2,Data,35,FALSE)=0,"-",VLOOKUP($AY$2,Data,35,FALSE))</f>
        <v>-</v>
      </c>
      <c r="AK28" s="226"/>
      <c r="AL28" s="226"/>
      <c r="AM28" s="226"/>
      <c r="AN28" s="226"/>
      <c r="AO28" s="226"/>
      <c r="AP28" s="226"/>
      <c r="AQ28" s="226"/>
      <c r="AR28" s="226"/>
      <c r="AS28" s="222" t="s">
        <v>56</v>
      </c>
      <c r="AT28" s="222"/>
      <c r="AU28" s="222"/>
      <c r="AV28" s="223"/>
    </row>
    <row r="29" spans="2:48" ht="24.75" customHeight="1">
      <c r="B29" s="219" t="s">
        <v>15</v>
      </c>
      <c r="C29" s="220"/>
      <c r="D29" s="220"/>
      <c r="E29" s="220"/>
      <c r="F29" s="220"/>
      <c r="G29" s="220"/>
      <c r="H29" s="220"/>
      <c r="I29" s="220"/>
      <c r="J29" s="220"/>
      <c r="K29" s="220"/>
      <c r="L29" s="220"/>
      <c r="M29" s="220"/>
      <c r="N29" s="221"/>
      <c r="O29" s="224" t="s">
        <v>12</v>
      </c>
      <c r="P29" s="225"/>
      <c r="Q29" s="225"/>
      <c r="R29" s="225"/>
      <c r="S29" s="226" t="str">
        <f>IF(VLOOKUP($AY$2,Data,39,FALSE)=0,"-",VLOOKUP($AY$2,Data,39,FALSE))</f>
        <v>-</v>
      </c>
      <c r="T29" s="226"/>
      <c r="U29" s="226"/>
      <c r="V29" s="226"/>
      <c r="W29" s="226"/>
      <c r="X29" s="226"/>
      <c r="Y29" s="226"/>
      <c r="Z29" s="226"/>
      <c r="AA29" s="226"/>
      <c r="AB29" s="222" t="s">
        <v>51</v>
      </c>
      <c r="AC29" s="222"/>
      <c r="AD29" s="222"/>
      <c r="AE29" s="223"/>
      <c r="AF29" s="224" t="s">
        <v>13</v>
      </c>
      <c r="AG29" s="225"/>
      <c r="AH29" s="225"/>
      <c r="AI29" s="225"/>
      <c r="AJ29" s="226" t="str">
        <f>IF(VLOOKUP($AY$2,Data,36,FALSE)=0,"-",VLOOKUP($AY$2,Data,36,FALSE))</f>
        <v>-</v>
      </c>
      <c r="AK29" s="226"/>
      <c r="AL29" s="226"/>
      <c r="AM29" s="226"/>
      <c r="AN29" s="226"/>
      <c r="AO29" s="226"/>
      <c r="AP29" s="226"/>
      <c r="AQ29" s="226"/>
      <c r="AR29" s="226"/>
      <c r="AS29" s="222" t="s">
        <v>52</v>
      </c>
      <c r="AT29" s="222"/>
      <c r="AU29" s="222"/>
      <c r="AV29" s="223"/>
    </row>
    <row r="30" spans="2:48" ht="24.75" customHeight="1">
      <c r="B30" s="202" t="s">
        <v>18</v>
      </c>
      <c r="C30" s="203"/>
      <c r="D30" s="203"/>
      <c r="E30" s="203"/>
      <c r="F30" s="203"/>
      <c r="G30" s="203"/>
      <c r="H30" s="203"/>
      <c r="I30" s="203"/>
      <c r="J30" s="203"/>
      <c r="K30" s="203"/>
      <c r="L30" s="203"/>
      <c r="M30" s="203"/>
      <c r="N30" s="204"/>
      <c r="O30" s="205" t="s">
        <v>12</v>
      </c>
      <c r="P30" s="206"/>
      <c r="Q30" s="206"/>
      <c r="R30" s="206"/>
      <c r="S30" s="257" t="str">
        <f>IF(VLOOKUP($AY$2,Data,40,FALSE)=0,"-",VLOOKUP($AY$2,Data,40,FALSE))</f>
        <v>-</v>
      </c>
      <c r="T30" s="257"/>
      <c r="U30" s="257"/>
      <c r="V30" s="257"/>
      <c r="W30" s="257"/>
      <c r="X30" s="257"/>
      <c r="Y30" s="257"/>
      <c r="Z30" s="257"/>
      <c r="AA30" s="257"/>
      <c r="AB30" s="208" t="s">
        <v>51</v>
      </c>
      <c r="AC30" s="208"/>
      <c r="AD30" s="208"/>
      <c r="AE30" s="209"/>
      <c r="AF30" s="205" t="s">
        <v>13</v>
      </c>
      <c r="AG30" s="206"/>
      <c r="AH30" s="206"/>
      <c r="AI30" s="206"/>
      <c r="AJ30" s="257" t="str">
        <f>IF(VLOOKUP($AY$2,Data,37,FALSE)=0,"-",VLOOKUP($AY$2,Data,37,FALSE))</f>
        <v>-</v>
      </c>
      <c r="AK30" s="257"/>
      <c r="AL30" s="257"/>
      <c r="AM30" s="257"/>
      <c r="AN30" s="257"/>
      <c r="AO30" s="257"/>
      <c r="AP30" s="257"/>
      <c r="AQ30" s="257"/>
      <c r="AR30" s="257"/>
      <c r="AS30" s="208" t="s">
        <v>52</v>
      </c>
      <c r="AT30" s="208"/>
      <c r="AU30" s="208"/>
      <c r="AV30" s="209"/>
    </row>
    <row r="31" spans="2:48" ht="33.75" customHeight="1">
      <c r="B31" s="202" t="s">
        <v>16</v>
      </c>
      <c r="C31" s="203"/>
      <c r="D31" s="203"/>
      <c r="E31" s="203"/>
      <c r="F31" s="203"/>
      <c r="G31" s="203"/>
      <c r="H31" s="203"/>
      <c r="I31" s="203"/>
      <c r="J31" s="203"/>
      <c r="K31" s="203"/>
      <c r="L31" s="203"/>
      <c r="M31" s="203"/>
      <c r="N31" s="204"/>
      <c r="O31" s="318" t="str">
        <f>IF(VLOOKUP($AY$2,Data,41,FALSE)=0,"-",VLOOKUP($AY$2,Data,41,FALSE))</f>
        <v>-</v>
      </c>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20"/>
    </row>
    <row r="32" spans="2:48" ht="21.75" customHeight="1">
      <c r="B32" s="219" t="s">
        <v>8</v>
      </c>
      <c r="C32" s="220"/>
      <c r="D32" s="220"/>
      <c r="E32" s="220"/>
      <c r="F32" s="220"/>
      <c r="G32" s="220"/>
      <c r="H32" s="220"/>
      <c r="I32" s="220"/>
      <c r="J32" s="220"/>
      <c r="K32" s="220"/>
      <c r="L32" s="220"/>
      <c r="M32" s="220"/>
      <c r="N32" s="221"/>
      <c r="O32" s="318" t="str">
        <f>IF(VLOOKUP($AY$2,Data,42,FALSE)=0,"-",VLOOKUP($AY$2,Data,42,FALSE))</f>
        <v>-</v>
      </c>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20"/>
    </row>
    <row r="33" spans="2:48" ht="18.600000000000001" customHeight="1">
      <c r="B33" s="173" t="s">
        <v>2</v>
      </c>
      <c r="C33" s="211"/>
      <c r="D33" s="211"/>
      <c r="E33" s="211"/>
      <c r="F33" s="211"/>
      <c r="G33" s="211"/>
      <c r="H33" s="211"/>
      <c r="I33" s="211"/>
      <c r="J33" s="211"/>
      <c r="K33" s="211"/>
      <c r="L33" s="211"/>
      <c r="M33" s="211"/>
      <c r="N33" s="212"/>
      <c r="O33" s="179" t="s">
        <v>46</v>
      </c>
      <c r="P33" s="180"/>
      <c r="Q33" s="180"/>
      <c r="R33" s="180"/>
      <c r="S33" s="180"/>
      <c r="T33" s="180"/>
      <c r="U33" s="180"/>
      <c r="V33" s="181"/>
      <c r="W33" s="327">
        <f>VLOOKUP($AY$2,Data,43,FALSE)</f>
        <v>0</v>
      </c>
      <c r="X33" s="328"/>
      <c r="Y33" s="328"/>
      <c r="Z33" s="328"/>
      <c r="AA33" s="328"/>
      <c r="AB33" s="328"/>
      <c r="AC33" s="328"/>
      <c r="AD33" s="328"/>
      <c r="AE33" s="329"/>
      <c r="AF33" s="182" t="s">
        <v>47</v>
      </c>
      <c r="AG33" s="180"/>
      <c r="AH33" s="180"/>
      <c r="AI33" s="180"/>
      <c r="AJ33" s="180"/>
      <c r="AK33" s="180"/>
      <c r="AL33" s="180"/>
      <c r="AM33" s="181"/>
      <c r="AN33" s="327">
        <f>VLOOKUP($AY$2,Data,44,FALSE)</f>
        <v>0</v>
      </c>
      <c r="AO33" s="328"/>
      <c r="AP33" s="328"/>
      <c r="AQ33" s="328"/>
      <c r="AR33" s="328"/>
      <c r="AS33" s="328"/>
      <c r="AT33" s="328"/>
      <c r="AU33" s="328"/>
      <c r="AV33" s="330"/>
    </row>
    <row r="34" spans="2:48" ht="18.600000000000001" customHeight="1">
      <c r="B34" s="213"/>
      <c r="C34" s="214"/>
      <c r="D34" s="214"/>
      <c r="E34" s="214"/>
      <c r="F34" s="214"/>
      <c r="G34" s="214"/>
      <c r="H34" s="214"/>
      <c r="I34" s="214"/>
      <c r="J34" s="214"/>
      <c r="K34" s="214"/>
      <c r="L34" s="214"/>
      <c r="M34" s="214"/>
      <c r="N34" s="215"/>
      <c r="O34" s="183" t="s">
        <v>0</v>
      </c>
      <c r="P34" s="184"/>
      <c r="Q34" s="184"/>
      <c r="R34" s="184"/>
      <c r="S34" s="184"/>
      <c r="T34" s="184"/>
      <c r="U34" s="184"/>
      <c r="V34" s="185"/>
      <c r="W34" s="321">
        <f>VLOOKUP($AY$2,Data,45,FALSE)</f>
        <v>0</v>
      </c>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3"/>
    </row>
    <row r="35" spans="2:48" ht="18.600000000000001" customHeight="1">
      <c r="B35" s="173" t="s">
        <v>3</v>
      </c>
      <c r="C35" s="174"/>
      <c r="D35" s="174"/>
      <c r="E35" s="174"/>
      <c r="F35" s="174"/>
      <c r="G35" s="174"/>
      <c r="H35" s="174"/>
      <c r="I35" s="174"/>
      <c r="J35" s="174"/>
      <c r="K35" s="174"/>
      <c r="L35" s="174"/>
      <c r="M35" s="174"/>
      <c r="N35" s="175"/>
      <c r="O35" s="179" t="s">
        <v>46</v>
      </c>
      <c r="P35" s="180"/>
      <c r="Q35" s="180"/>
      <c r="R35" s="180"/>
      <c r="S35" s="180"/>
      <c r="T35" s="180"/>
      <c r="U35" s="180"/>
      <c r="V35" s="181"/>
      <c r="W35" s="327" t="str">
        <f>VLOOKUP($AY$2,Data,46,FALSE)</f>
        <v>-</v>
      </c>
      <c r="X35" s="328"/>
      <c r="Y35" s="328"/>
      <c r="Z35" s="328"/>
      <c r="AA35" s="328"/>
      <c r="AB35" s="328"/>
      <c r="AC35" s="328"/>
      <c r="AD35" s="328"/>
      <c r="AE35" s="329"/>
      <c r="AF35" s="182" t="s">
        <v>47</v>
      </c>
      <c r="AG35" s="180"/>
      <c r="AH35" s="180"/>
      <c r="AI35" s="180"/>
      <c r="AJ35" s="180"/>
      <c r="AK35" s="180"/>
      <c r="AL35" s="180"/>
      <c r="AM35" s="181"/>
      <c r="AN35" s="327" t="str">
        <f>VLOOKUP($AY$2,Data,47,FALSE)</f>
        <v>（選択して下さい）</v>
      </c>
      <c r="AO35" s="328"/>
      <c r="AP35" s="328"/>
      <c r="AQ35" s="328"/>
      <c r="AR35" s="328"/>
      <c r="AS35" s="328"/>
      <c r="AT35" s="328"/>
      <c r="AU35" s="328"/>
      <c r="AV35" s="330"/>
    </row>
    <row r="36" spans="2:48" ht="18.600000000000001" customHeight="1">
      <c r="B36" s="176"/>
      <c r="C36" s="177"/>
      <c r="D36" s="177"/>
      <c r="E36" s="177"/>
      <c r="F36" s="177"/>
      <c r="G36" s="177"/>
      <c r="H36" s="177"/>
      <c r="I36" s="177"/>
      <c r="J36" s="177"/>
      <c r="K36" s="177"/>
      <c r="L36" s="177"/>
      <c r="M36" s="177"/>
      <c r="N36" s="178"/>
      <c r="O36" s="183" t="s">
        <v>0</v>
      </c>
      <c r="P36" s="184"/>
      <c r="Q36" s="184"/>
      <c r="R36" s="184"/>
      <c r="S36" s="184"/>
      <c r="T36" s="184"/>
      <c r="U36" s="184"/>
      <c r="V36" s="185"/>
      <c r="W36" s="321">
        <f>VLOOKUP($AY$2,Data,48,FALSE)</f>
        <v>0</v>
      </c>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3"/>
    </row>
    <row r="37" spans="2:48" ht="18.600000000000001" customHeight="1">
      <c r="B37" s="189" t="s">
        <v>1</v>
      </c>
      <c r="C37" s="174"/>
      <c r="D37" s="174"/>
      <c r="E37" s="174"/>
      <c r="F37" s="174"/>
      <c r="G37" s="174"/>
      <c r="H37" s="174"/>
      <c r="I37" s="174"/>
      <c r="J37" s="174"/>
      <c r="K37" s="174"/>
      <c r="L37" s="174"/>
      <c r="M37" s="174"/>
      <c r="N37" s="175"/>
      <c r="O37" s="324">
        <f>VLOOKUP($AY$2,Data,49,FALSE)</f>
        <v>0</v>
      </c>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6"/>
    </row>
    <row r="38" spans="2:48" ht="18.600000000000001" customHeight="1">
      <c r="B38" s="190"/>
      <c r="C38" s="191"/>
      <c r="D38" s="191"/>
      <c r="E38" s="191"/>
      <c r="F38" s="191"/>
      <c r="G38" s="191"/>
      <c r="H38" s="191"/>
      <c r="I38" s="191"/>
      <c r="J38" s="191"/>
      <c r="K38" s="191"/>
      <c r="L38" s="191"/>
      <c r="M38" s="191"/>
      <c r="N38" s="192"/>
      <c r="O38" s="196"/>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8"/>
    </row>
    <row r="39" spans="2:48" ht="18.600000000000001" customHeight="1">
      <c r="B39" s="190"/>
      <c r="C39" s="191"/>
      <c r="D39" s="191"/>
      <c r="E39" s="191"/>
      <c r="F39" s="191"/>
      <c r="G39" s="191"/>
      <c r="H39" s="191"/>
      <c r="I39" s="191"/>
      <c r="J39" s="191"/>
      <c r="K39" s="191"/>
      <c r="L39" s="191"/>
      <c r="M39" s="191"/>
      <c r="N39" s="192"/>
      <c r="O39" s="199"/>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1"/>
    </row>
    <row r="40" spans="2:48" ht="18.600000000000001" customHeight="1">
      <c r="B40" s="190"/>
      <c r="C40" s="191"/>
      <c r="D40" s="191"/>
      <c r="E40" s="191"/>
      <c r="F40" s="191"/>
      <c r="G40" s="191"/>
      <c r="H40" s="191"/>
      <c r="I40" s="191"/>
      <c r="J40" s="191"/>
      <c r="K40" s="191"/>
      <c r="L40" s="191"/>
      <c r="M40" s="191"/>
      <c r="N40" s="192"/>
      <c r="O40" s="199"/>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1"/>
    </row>
    <row r="41" spans="2:48" ht="18.600000000000001" customHeight="1">
      <c r="B41" s="190"/>
      <c r="C41" s="191"/>
      <c r="D41" s="191"/>
      <c r="E41" s="191"/>
      <c r="F41" s="191"/>
      <c r="G41" s="191"/>
      <c r="H41" s="191"/>
      <c r="I41" s="191"/>
      <c r="J41" s="191"/>
      <c r="K41" s="191"/>
      <c r="L41" s="191"/>
      <c r="M41" s="191"/>
      <c r="N41" s="192"/>
      <c r="O41" s="168"/>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70"/>
    </row>
    <row r="42" spans="2:48" ht="18.600000000000001" customHeight="1">
      <c r="B42" s="171" t="s">
        <v>20</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row>
    <row r="43" spans="2:48" ht="18.600000000000001" customHeight="1">
      <c r="B43" s="172" t="s">
        <v>71</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row>
  </sheetData>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B25:AE25"/>
    <mergeCell ref="AS21:AV21"/>
    <mergeCell ref="AJ21:AR21"/>
    <mergeCell ref="AJ24:AR24"/>
    <mergeCell ref="AF21:AI21"/>
    <mergeCell ref="AJ25:AR25"/>
    <mergeCell ref="AS26:AV26"/>
    <mergeCell ref="AS25:AV25"/>
    <mergeCell ref="AS24:AV24"/>
    <mergeCell ref="AF24:AI24"/>
    <mergeCell ref="AF25:AI25"/>
    <mergeCell ref="B32:N32"/>
    <mergeCell ref="O32:AV32"/>
    <mergeCell ref="AB30:AE30"/>
    <mergeCell ref="AJ29:AR29"/>
    <mergeCell ref="AF30:AI30"/>
    <mergeCell ref="AJ30:AR30"/>
    <mergeCell ref="AF27:AI27"/>
    <mergeCell ref="S28:AA28"/>
    <mergeCell ref="AJ28:AR28"/>
    <mergeCell ref="AF28:AI28"/>
    <mergeCell ref="B43:AV43"/>
    <mergeCell ref="W34:AV34"/>
    <mergeCell ref="B33:N34"/>
    <mergeCell ref="B42:AV42"/>
    <mergeCell ref="B35:N36"/>
    <mergeCell ref="W36:AV36"/>
    <mergeCell ref="O37:AV37"/>
    <mergeCell ref="O38:AV38"/>
    <mergeCell ref="O34:V34"/>
    <mergeCell ref="O35:V35"/>
    <mergeCell ref="AF35:AM35"/>
    <mergeCell ref="O39:AV39"/>
    <mergeCell ref="O36:V36"/>
    <mergeCell ref="O33:V33"/>
    <mergeCell ref="W33:AE33"/>
    <mergeCell ref="AN33:AV33"/>
    <mergeCell ref="W35:AE35"/>
    <mergeCell ref="AN35:AV35"/>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AF26:AI26"/>
    <mergeCell ref="O24:R24"/>
    <mergeCell ref="O25:R25"/>
    <mergeCell ref="O27:R27"/>
    <mergeCell ref="AJ27:AR27"/>
    <mergeCell ref="O28:R28"/>
    <mergeCell ref="AB27:AE27"/>
    <mergeCell ref="AB28:AE28"/>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13:AV14"/>
    <mergeCell ref="AB15:AE15"/>
    <mergeCell ref="H15:N15"/>
    <mergeCell ref="AS15:AV15"/>
    <mergeCell ref="S15:AA15"/>
    <mergeCell ref="O15:R15"/>
    <mergeCell ref="AJ15:AR15"/>
    <mergeCell ref="AS16:AV16"/>
    <mergeCell ref="O6:AV6"/>
    <mergeCell ref="AF23:AI23"/>
    <mergeCell ref="AB22:AE22"/>
    <mergeCell ref="AJ18:AR18"/>
    <mergeCell ref="AF19:AI19"/>
    <mergeCell ref="AS18:AV18"/>
    <mergeCell ref="AJ20:AR20"/>
    <mergeCell ref="AJ19:AR19"/>
    <mergeCell ref="AS19:AV19"/>
    <mergeCell ref="AS20:AV20"/>
    <mergeCell ref="AF20:AI20"/>
    <mergeCell ref="B21:G23"/>
    <mergeCell ref="O23:R23"/>
    <mergeCell ref="S23:AA23"/>
    <mergeCell ref="O26:R26"/>
    <mergeCell ref="S26:AA26"/>
    <mergeCell ref="H23:N23"/>
    <mergeCell ref="H26:N26"/>
    <mergeCell ref="S24:AA24"/>
    <mergeCell ref="H22:N22"/>
    <mergeCell ref="H24:N24"/>
    <mergeCell ref="O22:R22"/>
    <mergeCell ref="S22:AA22"/>
    <mergeCell ref="O21:R21"/>
    <mergeCell ref="S25:AA25"/>
    <mergeCell ref="AK17:AQ17"/>
    <mergeCell ref="AF33:AM33"/>
    <mergeCell ref="S30:AA30"/>
    <mergeCell ref="AJ26:AR26"/>
    <mergeCell ref="AJ23:AR23"/>
    <mergeCell ref="AF29:AI29"/>
    <mergeCell ref="AS28:AV28"/>
    <mergeCell ref="O18:R18"/>
    <mergeCell ref="AB16:AE16"/>
    <mergeCell ref="O29:R29"/>
    <mergeCell ref="O30:R30"/>
    <mergeCell ref="AB20:AE20"/>
    <mergeCell ref="AB21:AE21"/>
    <mergeCell ref="S27:AA27"/>
    <mergeCell ref="AB24:AE24"/>
    <mergeCell ref="S29:AA29"/>
    <mergeCell ref="AB26:AE26"/>
    <mergeCell ref="O20:R20"/>
    <mergeCell ref="AS22:AV22"/>
    <mergeCell ref="AS27:AV27"/>
    <mergeCell ref="AJ22:AR22"/>
    <mergeCell ref="AB23:AE23"/>
    <mergeCell ref="AS23:AV23"/>
    <mergeCell ref="AF22:AI22"/>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282" t="s">
        <v>40</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X2" s="13" t="s">
        <v>65</v>
      </c>
      <c r="AY2" s="14">
        <v>27</v>
      </c>
    </row>
    <row r="3" spans="2:51" ht="9.75" customHeight="1">
      <c r="AS3" s="3"/>
      <c r="AT3" s="3"/>
      <c r="AU3" s="3"/>
      <c r="AV3" s="2"/>
    </row>
    <row r="4" spans="2:51" ht="15.75" customHeight="1">
      <c r="B4" s="284" t="s">
        <v>137</v>
      </c>
      <c r="C4" s="285"/>
      <c r="D4" s="285"/>
      <c r="E4" s="285"/>
      <c r="F4" s="285"/>
      <c r="G4" s="285"/>
      <c r="H4" s="285"/>
      <c r="I4" s="285"/>
      <c r="J4" s="285"/>
      <c r="K4" s="285"/>
      <c r="L4" s="285"/>
      <c r="M4" s="285"/>
      <c r="N4" s="286"/>
      <c r="O4" s="284">
        <f>VLOOKUP($AY$2,Data,3,FALSE)</f>
        <v>0</v>
      </c>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6"/>
    </row>
    <row r="5" spans="2:51" ht="15.75" customHeight="1">
      <c r="B5" s="287"/>
      <c r="C5" s="288"/>
      <c r="D5" s="288"/>
      <c r="E5" s="288"/>
      <c r="F5" s="288"/>
      <c r="G5" s="288"/>
      <c r="H5" s="288"/>
      <c r="I5" s="288"/>
      <c r="J5" s="288"/>
      <c r="K5" s="288"/>
      <c r="L5" s="288"/>
      <c r="M5" s="288"/>
      <c r="N5" s="289"/>
      <c r="O5" s="287"/>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9"/>
    </row>
    <row r="6" spans="2:51" ht="23.25" customHeight="1">
      <c r="B6" s="296" t="s">
        <v>29</v>
      </c>
      <c r="C6" s="297"/>
      <c r="D6" s="297"/>
      <c r="E6" s="297"/>
      <c r="F6" s="297"/>
      <c r="G6" s="297"/>
      <c r="H6" s="297"/>
      <c r="I6" s="297"/>
      <c r="J6" s="297"/>
      <c r="K6" s="297"/>
      <c r="L6" s="297"/>
      <c r="M6" s="297"/>
      <c r="N6" s="298"/>
      <c r="O6" s="315">
        <f>VLOOKUP($AY$2,Data,4,FALSE)</f>
        <v>0</v>
      </c>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7"/>
    </row>
    <row r="7" spans="2:51" ht="18.600000000000001" customHeight="1">
      <c r="B7" s="173" t="s">
        <v>41</v>
      </c>
      <c r="C7" s="174"/>
      <c r="D7" s="174"/>
      <c r="E7" s="174"/>
      <c r="F7" s="174"/>
      <c r="G7" s="174"/>
      <c r="H7" s="174"/>
      <c r="I7" s="174"/>
      <c r="J7" s="174"/>
      <c r="K7" s="174"/>
      <c r="L7" s="174"/>
      <c r="M7" s="174"/>
      <c r="N7" s="175"/>
      <c r="O7" s="284" t="str">
        <f>VLOOKUP($AY$2,Data,5,FALSE)&amp;VLOOKUP($AY$2,Data,6,FALSE)</f>
        <v/>
      </c>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6"/>
    </row>
    <row r="8" spans="2:51" ht="18.600000000000001" customHeight="1">
      <c r="B8" s="176"/>
      <c r="C8" s="177"/>
      <c r="D8" s="177"/>
      <c r="E8" s="177"/>
      <c r="F8" s="177"/>
      <c r="G8" s="177"/>
      <c r="H8" s="177"/>
      <c r="I8" s="177"/>
      <c r="J8" s="177"/>
      <c r="K8" s="177"/>
      <c r="L8" s="177"/>
      <c r="M8" s="177"/>
      <c r="N8" s="178"/>
      <c r="O8" s="287"/>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9"/>
    </row>
    <row r="9" spans="2:51" ht="17.25" customHeight="1">
      <c r="B9" s="173" t="s">
        <v>30</v>
      </c>
      <c r="C9" s="174"/>
      <c r="D9" s="174"/>
      <c r="E9" s="174"/>
      <c r="F9" s="174"/>
      <c r="G9" s="174"/>
      <c r="H9" s="174"/>
      <c r="I9" s="174"/>
      <c r="J9" s="174"/>
      <c r="K9" s="174"/>
      <c r="L9" s="174"/>
      <c r="M9" s="174"/>
      <c r="N9" s="175"/>
      <c r="O9" s="284">
        <f>VLOOKUP($AY$2,Data,7,FALSE)</f>
        <v>0</v>
      </c>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6"/>
    </row>
    <row r="10" spans="2:51" ht="17.25" customHeight="1">
      <c r="B10" s="176"/>
      <c r="C10" s="177"/>
      <c r="D10" s="177"/>
      <c r="E10" s="177"/>
      <c r="F10" s="177"/>
      <c r="G10" s="177"/>
      <c r="H10" s="177"/>
      <c r="I10" s="177"/>
      <c r="J10" s="177"/>
      <c r="K10" s="177"/>
      <c r="L10" s="177"/>
      <c r="M10" s="177"/>
      <c r="N10" s="178"/>
      <c r="O10" s="287"/>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9"/>
    </row>
    <row r="11" spans="2:51" ht="15.75" customHeight="1">
      <c r="B11" s="189" t="s">
        <v>138</v>
      </c>
      <c r="C11" s="174"/>
      <c r="D11" s="174"/>
      <c r="E11" s="174"/>
      <c r="F11" s="174"/>
      <c r="G11" s="174"/>
      <c r="H11" s="174"/>
      <c r="I11" s="174"/>
      <c r="J11" s="174"/>
      <c r="K11" s="174"/>
      <c r="L11" s="174"/>
      <c r="M11" s="174"/>
      <c r="N11" s="175"/>
      <c r="O11" s="331">
        <f>VLOOKUP($AY$2,Data,8,FALSE)</f>
        <v>0</v>
      </c>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3"/>
    </row>
    <row r="12" spans="2:51" ht="15.75" customHeight="1">
      <c r="B12" s="176"/>
      <c r="C12" s="177"/>
      <c r="D12" s="177"/>
      <c r="E12" s="177"/>
      <c r="F12" s="177"/>
      <c r="G12" s="177"/>
      <c r="H12" s="177"/>
      <c r="I12" s="177"/>
      <c r="J12" s="177"/>
      <c r="K12" s="177"/>
      <c r="L12" s="177"/>
      <c r="M12" s="177"/>
      <c r="N12" s="178"/>
      <c r="O12" s="334"/>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6"/>
    </row>
    <row r="13" spans="2:51" ht="18.600000000000001" customHeight="1">
      <c r="B13" s="308" t="s">
        <v>141</v>
      </c>
      <c r="C13" s="309"/>
      <c r="D13" s="309"/>
      <c r="E13" s="309"/>
      <c r="F13" s="309"/>
      <c r="G13" s="309"/>
      <c r="H13" s="309"/>
      <c r="I13" s="309"/>
      <c r="J13" s="309"/>
      <c r="K13" s="309"/>
      <c r="L13" s="309"/>
      <c r="M13" s="309"/>
      <c r="N13" s="310"/>
      <c r="O13" s="268">
        <f>VLOOKUP($AY$2,Data,2,FALSE)</f>
        <v>0</v>
      </c>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70"/>
    </row>
    <row r="14" spans="2:51" ht="18.600000000000001" customHeight="1">
      <c r="B14" s="311"/>
      <c r="C14" s="312"/>
      <c r="D14" s="312"/>
      <c r="E14" s="312"/>
      <c r="F14" s="312"/>
      <c r="G14" s="312"/>
      <c r="H14" s="312"/>
      <c r="I14" s="312"/>
      <c r="J14" s="312"/>
      <c r="K14" s="312"/>
      <c r="L14" s="312"/>
      <c r="M14" s="312"/>
      <c r="N14" s="313"/>
      <c r="O14" s="271"/>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3"/>
    </row>
    <row r="15" spans="2:51" ht="24.75" customHeight="1">
      <c r="B15" s="173" t="s">
        <v>9</v>
      </c>
      <c r="C15" s="174"/>
      <c r="D15" s="174"/>
      <c r="E15" s="174"/>
      <c r="F15" s="174"/>
      <c r="G15" s="304"/>
      <c r="H15" s="253" t="s">
        <v>4</v>
      </c>
      <c r="I15" s="254"/>
      <c r="J15" s="254"/>
      <c r="K15" s="254"/>
      <c r="L15" s="254"/>
      <c r="M15" s="254"/>
      <c r="N15" s="255"/>
      <c r="O15" s="205" t="s">
        <v>12</v>
      </c>
      <c r="P15" s="206"/>
      <c r="Q15" s="206"/>
      <c r="R15" s="206"/>
      <c r="S15" s="274" t="str">
        <f>IF(VLOOKUP($AY$2,Data,10,FALSE)=0,"-",VLOOKUP($AY$2,Data,10,FALSE))</f>
        <v>-</v>
      </c>
      <c r="T15" s="274"/>
      <c r="U15" s="274"/>
      <c r="V15" s="274"/>
      <c r="W15" s="274"/>
      <c r="X15" s="274"/>
      <c r="Y15" s="274"/>
      <c r="Z15" s="274"/>
      <c r="AA15" s="274"/>
      <c r="AB15" s="274"/>
      <c r="AC15" s="274"/>
      <c r="AD15" s="274"/>
      <c r="AE15" s="275"/>
      <c r="AF15" s="205" t="s">
        <v>13</v>
      </c>
      <c r="AG15" s="206"/>
      <c r="AH15" s="206"/>
      <c r="AI15" s="206"/>
      <c r="AJ15" s="274" t="str">
        <f>IF(VLOOKUP($AY$2,Data,9,FALSE)=0,"-",VLOOKUP($AY$2,Data,9,FALSE))</f>
        <v>-</v>
      </c>
      <c r="AK15" s="274"/>
      <c r="AL15" s="274"/>
      <c r="AM15" s="274"/>
      <c r="AN15" s="274"/>
      <c r="AO15" s="274"/>
      <c r="AP15" s="274"/>
      <c r="AQ15" s="274"/>
      <c r="AR15" s="274"/>
      <c r="AS15" s="274"/>
      <c r="AT15" s="274"/>
      <c r="AU15" s="274"/>
      <c r="AV15" s="275"/>
    </row>
    <row r="16" spans="2:51" ht="24.75" customHeight="1">
      <c r="B16" s="190"/>
      <c r="C16" s="191"/>
      <c r="D16" s="191"/>
      <c r="E16" s="191"/>
      <c r="F16" s="191"/>
      <c r="G16" s="305"/>
      <c r="H16" s="227" t="s">
        <v>5</v>
      </c>
      <c r="I16" s="228"/>
      <c r="J16" s="228"/>
      <c r="K16" s="228"/>
      <c r="L16" s="228"/>
      <c r="M16" s="228"/>
      <c r="N16" s="229"/>
      <c r="O16" s="230" t="s">
        <v>12</v>
      </c>
      <c r="P16" s="231"/>
      <c r="Q16" s="231"/>
      <c r="R16" s="231"/>
      <c r="S16" s="232" t="str">
        <f>IF(VLOOKUP($AY$2,Data,16,FALSE)=0,"-",VLOOKUP($AY$2,Data,16,FALSE))</f>
        <v>-</v>
      </c>
      <c r="T16" s="232"/>
      <c r="U16" s="232"/>
      <c r="V16" s="232"/>
      <c r="W16" s="232"/>
      <c r="X16" s="232"/>
      <c r="Y16" s="232"/>
      <c r="Z16" s="232"/>
      <c r="AA16" s="232"/>
      <c r="AB16" s="233" t="s">
        <v>51</v>
      </c>
      <c r="AC16" s="233"/>
      <c r="AD16" s="233"/>
      <c r="AE16" s="234"/>
      <c r="AF16" s="230" t="s">
        <v>13</v>
      </c>
      <c r="AG16" s="231"/>
      <c r="AH16" s="231"/>
      <c r="AI16" s="231"/>
      <c r="AJ16" s="232" t="str">
        <f>IF(VLOOKUP($AY$2,Data,11,FALSE)=0,"-",VLOOKUP($AY$2,Data,11,FALSE))</f>
        <v>（選択して下さい）</v>
      </c>
      <c r="AK16" s="232"/>
      <c r="AL16" s="232"/>
      <c r="AM16" s="232"/>
      <c r="AN16" s="232"/>
      <c r="AO16" s="232"/>
      <c r="AP16" s="232"/>
      <c r="AQ16" s="232"/>
      <c r="AR16" s="232"/>
      <c r="AS16" s="233" t="s">
        <v>52</v>
      </c>
      <c r="AT16" s="233"/>
      <c r="AU16" s="233"/>
      <c r="AV16" s="234"/>
    </row>
    <row r="17" spans="2:48" ht="24.75" customHeight="1">
      <c r="B17" s="190"/>
      <c r="C17" s="191"/>
      <c r="D17" s="191"/>
      <c r="E17" s="191"/>
      <c r="F17" s="191"/>
      <c r="G17" s="305"/>
      <c r="H17" s="299" t="s">
        <v>19</v>
      </c>
      <c r="I17" s="300"/>
      <c r="J17" s="300"/>
      <c r="K17" s="300"/>
      <c r="L17" s="300"/>
      <c r="M17" s="300"/>
      <c r="N17" s="301"/>
      <c r="O17" s="262" t="s">
        <v>12</v>
      </c>
      <c r="P17" s="263"/>
      <c r="Q17" s="263"/>
      <c r="R17" s="263"/>
      <c r="S17" s="15" t="s">
        <v>67</v>
      </c>
      <c r="T17" s="314" t="str">
        <f>IF(VLOOKUP($AY$2,Data,17,FALSE)=0,"-",VLOOKUP($AY$2,Data,17,FALSE))</f>
        <v>-</v>
      </c>
      <c r="U17" s="314"/>
      <c r="V17" s="314"/>
      <c r="W17" s="314"/>
      <c r="X17" s="314"/>
      <c r="Y17" s="314"/>
      <c r="Z17" s="314"/>
      <c r="AA17" s="15" t="s">
        <v>68</v>
      </c>
      <c r="AB17" s="233" t="s">
        <v>51</v>
      </c>
      <c r="AC17" s="233"/>
      <c r="AD17" s="233"/>
      <c r="AE17" s="234"/>
      <c r="AF17" s="262" t="s">
        <v>13</v>
      </c>
      <c r="AG17" s="263"/>
      <c r="AH17" s="263"/>
      <c r="AI17" s="263"/>
      <c r="AJ17" s="15" t="s">
        <v>69</v>
      </c>
      <c r="AK17" s="314" t="str">
        <f>IF(VLOOKUP($AY$2,Data,12,FALSE)=0,"-",VLOOKUP($AY$2,Data,12,FALSE))</f>
        <v>-</v>
      </c>
      <c r="AL17" s="314"/>
      <c r="AM17" s="314"/>
      <c r="AN17" s="314"/>
      <c r="AO17" s="314"/>
      <c r="AP17" s="314"/>
      <c r="AQ17" s="314"/>
      <c r="AR17" s="15" t="s">
        <v>70</v>
      </c>
      <c r="AS17" s="233" t="s">
        <v>52</v>
      </c>
      <c r="AT17" s="233"/>
      <c r="AU17" s="233"/>
      <c r="AV17" s="234"/>
    </row>
    <row r="18" spans="2:48" ht="24.75" customHeight="1">
      <c r="B18" s="190"/>
      <c r="C18" s="191"/>
      <c r="D18" s="191"/>
      <c r="E18" s="191"/>
      <c r="F18" s="191"/>
      <c r="G18" s="305"/>
      <c r="H18" s="265" t="s">
        <v>6</v>
      </c>
      <c r="I18" s="266"/>
      <c r="J18" s="266"/>
      <c r="K18" s="266"/>
      <c r="L18" s="266"/>
      <c r="M18" s="266"/>
      <c r="N18" s="267"/>
      <c r="O18" s="262" t="s">
        <v>12</v>
      </c>
      <c r="P18" s="263"/>
      <c r="Q18" s="263"/>
      <c r="R18" s="263"/>
      <c r="S18" s="314" t="str">
        <f>IF(VLOOKUP($AY$2,Data,18,FALSE)=0,"-",VLOOKUP($AY$2,Data,18,FALSE))</f>
        <v>-</v>
      </c>
      <c r="T18" s="314"/>
      <c r="U18" s="314"/>
      <c r="V18" s="314"/>
      <c r="W18" s="314"/>
      <c r="X18" s="314"/>
      <c r="Y18" s="314"/>
      <c r="Z18" s="314"/>
      <c r="AA18" s="314"/>
      <c r="AB18" s="260"/>
      <c r="AC18" s="260"/>
      <c r="AD18" s="260"/>
      <c r="AE18" s="261"/>
      <c r="AF18" s="262" t="s">
        <v>13</v>
      </c>
      <c r="AG18" s="263"/>
      <c r="AH18" s="263"/>
      <c r="AI18" s="263"/>
      <c r="AJ18" s="314" t="str">
        <f>IF(VLOOKUP($AY$2,Data,13,FALSE)=0,"-",VLOOKUP($AY$2,Data,13,FALSE))</f>
        <v>（選択して下さい）</v>
      </c>
      <c r="AK18" s="314"/>
      <c r="AL18" s="314"/>
      <c r="AM18" s="314"/>
      <c r="AN18" s="314"/>
      <c r="AO18" s="314"/>
      <c r="AP18" s="314"/>
      <c r="AQ18" s="314"/>
      <c r="AR18" s="314"/>
      <c r="AS18" s="260"/>
      <c r="AT18" s="260"/>
      <c r="AU18" s="260"/>
      <c r="AV18" s="261"/>
    </row>
    <row r="19" spans="2:48" ht="24.75" customHeight="1">
      <c r="B19" s="190"/>
      <c r="C19" s="191"/>
      <c r="D19" s="191"/>
      <c r="E19" s="191"/>
      <c r="F19" s="191"/>
      <c r="G19" s="305"/>
      <c r="H19" s="265" t="s">
        <v>139</v>
      </c>
      <c r="I19" s="266"/>
      <c r="J19" s="266"/>
      <c r="K19" s="266"/>
      <c r="L19" s="266"/>
      <c r="M19" s="266"/>
      <c r="N19" s="267"/>
      <c r="O19" s="262" t="s">
        <v>12</v>
      </c>
      <c r="P19" s="263"/>
      <c r="Q19" s="263"/>
      <c r="R19" s="263"/>
      <c r="S19" s="314" t="str">
        <f>IF(VLOOKUP($AY$2,Data,19,FALSE)=0,"-",VLOOKUP($AY$2,Data,19,FALSE))</f>
        <v>-</v>
      </c>
      <c r="T19" s="314"/>
      <c r="U19" s="314"/>
      <c r="V19" s="314"/>
      <c r="W19" s="314"/>
      <c r="X19" s="314"/>
      <c r="Y19" s="314"/>
      <c r="Z19" s="314"/>
      <c r="AA19" s="314"/>
      <c r="AB19" s="250" t="s">
        <v>53</v>
      </c>
      <c r="AC19" s="250"/>
      <c r="AD19" s="250"/>
      <c r="AE19" s="251"/>
      <c r="AF19" s="262" t="s">
        <v>13</v>
      </c>
      <c r="AG19" s="263"/>
      <c r="AH19" s="263"/>
      <c r="AI19" s="263"/>
      <c r="AJ19" s="314" t="str">
        <f>IF(VLOOKUP($AY$2,Data,14,FALSE)=0,"-",VLOOKUP($AY$2,Data,14,FALSE))</f>
        <v>-</v>
      </c>
      <c r="AK19" s="314"/>
      <c r="AL19" s="314"/>
      <c r="AM19" s="314"/>
      <c r="AN19" s="314"/>
      <c r="AO19" s="314"/>
      <c r="AP19" s="314"/>
      <c r="AQ19" s="314"/>
      <c r="AR19" s="314"/>
      <c r="AS19" s="250" t="s">
        <v>54</v>
      </c>
      <c r="AT19" s="250"/>
      <c r="AU19" s="250"/>
      <c r="AV19" s="251"/>
    </row>
    <row r="20" spans="2:48" ht="24.75" customHeight="1">
      <c r="B20" s="176"/>
      <c r="C20" s="177"/>
      <c r="D20" s="177"/>
      <c r="E20" s="177"/>
      <c r="F20" s="177"/>
      <c r="G20" s="306"/>
      <c r="H20" s="239" t="s">
        <v>140</v>
      </c>
      <c r="I20" s="240"/>
      <c r="J20" s="240"/>
      <c r="K20" s="240"/>
      <c r="L20" s="240"/>
      <c r="M20" s="240"/>
      <c r="N20" s="241"/>
      <c r="O20" s="235" t="s">
        <v>12</v>
      </c>
      <c r="P20" s="236"/>
      <c r="Q20" s="236"/>
      <c r="R20" s="236"/>
      <c r="S20" s="247" t="str">
        <f>IF(VLOOKUP($AY$2,Data,20,FALSE)=0,"-",VLOOKUP($AY$2,Data,20,FALSE))</f>
        <v>-</v>
      </c>
      <c r="T20" s="247"/>
      <c r="U20" s="247"/>
      <c r="V20" s="247"/>
      <c r="W20" s="247"/>
      <c r="X20" s="247"/>
      <c r="Y20" s="247"/>
      <c r="Z20" s="247"/>
      <c r="AA20" s="247"/>
      <c r="AB20" s="248" t="s">
        <v>53</v>
      </c>
      <c r="AC20" s="248"/>
      <c r="AD20" s="248"/>
      <c r="AE20" s="249"/>
      <c r="AF20" s="235" t="s">
        <v>13</v>
      </c>
      <c r="AG20" s="236"/>
      <c r="AH20" s="236"/>
      <c r="AI20" s="236"/>
      <c r="AJ20" s="247" t="str">
        <f>IF(VLOOKUP($AY$2,Data,15,FALSE)=0,"-",VLOOKUP($AY$2,Data,15,FALSE))</f>
        <v>-</v>
      </c>
      <c r="AK20" s="247"/>
      <c r="AL20" s="247"/>
      <c r="AM20" s="247"/>
      <c r="AN20" s="247"/>
      <c r="AO20" s="247"/>
      <c r="AP20" s="247"/>
      <c r="AQ20" s="247"/>
      <c r="AR20" s="247"/>
      <c r="AS20" s="248" t="s">
        <v>54</v>
      </c>
      <c r="AT20" s="248"/>
      <c r="AU20" s="248"/>
      <c r="AV20" s="249"/>
    </row>
    <row r="21" spans="2:48" ht="24.75" customHeight="1">
      <c r="B21" s="173" t="s">
        <v>10</v>
      </c>
      <c r="C21" s="242"/>
      <c r="D21" s="242"/>
      <c r="E21" s="242"/>
      <c r="F21" s="242"/>
      <c r="G21" s="258"/>
      <c r="H21" s="253" t="s">
        <v>5</v>
      </c>
      <c r="I21" s="254"/>
      <c r="J21" s="254"/>
      <c r="K21" s="254"/>
      <c r="L21" s="254"/>
      <c r="M21" s="254"/>
      <c r="N21" s="255"/>
      <c r="O21" s="205" t="s">
        <v>12</v>
      </c>
      <c r="P21" s="206"/>
      <c r="Q21" s="206"/>
      <c r="R21" s="206"/>
      <c r="S21" s="257" t="str">
        <f>IF(VLOOKUP($AY$2,Data,24,FALSE)=0,"-",VLOOKUP($AY$2,Data,24,FALSE))</f>
        <v>-</v>
      </c>
      <c r="T21" s="257"/>
      <c r="U21" s="257"/>
      <c r="V21" s="257"/>
      <c r="W21" s="257"/>
      <c r="X21" s="257"/>
      <c r="Y21" s="257"/>
      <c r="Z21" s="257"/>
      <c r="AA21" s="257"/>
      <c r="AB21" s="237" t="s">
        <v>51</v>
      </c>
      <c r="AC21" s="237"/>
      <c r="AD21" s="237"/>
      <c r="AE21" s="238"/>
      <c r="AF21" s="205" t="s">
        <v>13</v>
      </c>
      <c r="AG21" s="206"/>
      <c r="AH21" s="206"/>
      <c r="AI21" s="206"/>
      <c r="AJ21" s="257" t="str">
        <f>IF(VLOOKUP($AY$2,Data,21,FALSE)=0,"-",VLOOKUP($AY$2,Data,21,FALSE))</f>
        <v>-</v>
      </c>
      <c r="AK21" s="257"/>
      <c r="AL21" s="257"/>
      <c r="AM21" s="257"/>
      <c r="AN21" s="257"/>
      <c r="AO21" s="257"/>
      <c r="AP21" s="257"/>
      <c r="AQ21" s="257"/>
      <c r="AR21" s="257"/>
      <c r="AS21" s="237" t="s">
        <v>52</v>
      </c>
      <c r="AT21" s="237"/>
      <c r="AU21" s="237"/>
      <c r="AV21" s="238"/>
    </row>
    <row r="22" spans="2:48" ht="24.75" customHeight="1">
      <c r="B22" s="243"/>
      <c r="C22" s="244"/>
      <c r="D22" s="244"/>
      <c r="E22" s="244"/>
      <c r="F22" s="244"/>
      <c r="G22" s="259"/>
      <c r="H22" s="227" t="s">
        <v>139</v>
      </c>
      <c r="I22" s="228"/>
      <c r="J22" s="228"/>
      <c r="K22" s="228"/>
      <c r="L22" s="228"/>
      <c r="M22" s="228"/>
      <c r="N22" s="229"/>
      <c r="O22" s="230" t="s">
        <v>12</v>
      </c>
      <c r="P22" s="231"/>
      <c r="Q22" s="231"/>
      <c r="R22" s="231"/>
      <c r="S22" s="232" t="str">
        <f>IF(VLOOKUP($AY$2,Data,25,FALSE)=0,"-",VLOOKUP($AY$2,Data,25,FALSE))</f>
        <v>-</v>
      </c>
      <c r="T22" s="232"/>
      <c r="U22" s="232"/>
      <c r="V22" s="232"/>
      <c r="W22" s="232"/>
      <c r="X22" s="232"/>
      <c r="Y22" s="232"/>
      <c r="Z22" s="232"/>
      <c r="AA22" s="232"/>
      <c r="AB22" s="233" t="s">
        <v>53</v>
      </c>
      <c r="AC22" s="233"/>
      <c r="AD22" s="233"/>
      <c r="AE22" s="234"/>
      <c r="AF22" s="230" t="s">
        <v>13</v>
      </c>
      <c r="AG22" s="231"/>
      <c r="AH22" s="231"/>
      <c r="AI22" s="231"/>
      <c r="AJ22" s="232" t="str">
        <f>IF(VLOOKUP($AY$2,Data,22,FALSE)=0,"-",VLOOKUP($AY$2,Data,22,FALSE))</f>
        <v>-</v>
      </c>
      <c r="AK22" s="232"/>
      <c r="AL22" s="232"/>
      <c r="AM22" s="232"/>
      <c r="AN22" s="232"/>
      <c r="AO22" s="232"/>
      <c r="AP22" s="232"/>
      <c r="AQ22" s="232"/>
      <c r="AR22" s="232"/>
      <c r="AS22" s="233" t="s">
        <v>54</v>
      </c>
      <c r="AT22" s="233"/>
      <c r="AU22" s="233"/>
      <c r="AV22" s="234"/>
    </row>
    <row r="23" spans="2:48" ht="24.75" customHeight="1">
      <c r="B23" s="243"/>
      <c r="C23" s="244"/>
      <c r="D23" s="244"/>
      <c r="E23" s="244"/>
      <c r="F23" s="244"/>
      <c r="G23" s="259"/>
      <c r="H23" s="239" t="s">
        <v>140</v>
      </c>
      <c r="I23" s="240"/>
      <c r="J23" s="240"/>
      <c r="K23" s="240"/>
      <c r="L23" s="240"/>
      <c r="M23" s="240"/>
      <c r="N23" s="241"/>
      <c r="O23" s="235" t="s">
        <v>12</v>
      </c>
      <c r="P23" s="236"/>
      <c r="Q23" s="236"/>
      <c r="R23" s="236"/>
      <c r="S23" s="247" t="str">
        <f>IF(VLOOKUP($AY$2,Data,26,FALSE)=0,"-",VLOOKUP($AY$2,Data,26,FALSE))</f>
        <v>-</v>
      </c>
      <c r="T23" s="247"/>
      <c r="U23" s="247"/>
      <c r="V23" s="247"/>
      <c r="W23" s="247"/>
      <c r="X23" s="247"/>
      <c r="Y23" s="247"/>
      <c r="Z23" s="247"/>
      <c r="AA23" s="247"/>
      <c r="AB23" s="248" t="s">
        <v>53</v>
      </c>
      <c r="AC23" s="248"/>
      <c r="AD23" s="248"/>
      <c r="AE23" s="249"/>
      <c r="AF23" s="235" t="s">
        <v>13</v>
      </c>
      <c r="AG23" s="236"/>
      <c r="AH23" s="236"/>
      <c r="AI23" s="236"/>
      <c r="AJ23" s="247" t="str">
        <f>IF(VLOOKUP($AY$2,Data,23,FALSE)=0,"-",VLOOKUP($AY$2,Data,23,FALSE))</f>
        <v>-</v>
      </c>
      <c r="AK23" s="247"/>
      <c r="AL23" s="247"/>
      <c r="AM23" s="247"/>
      <c r="AN23" s="247"/>
      <c r="AO23" s="247"/>
      <c r="AP23" s="247"/>
      <c r="AQ23" s="247"/>
      <c r="AR23" s="247"/>
      <c r="AS23" s="248" t="s">
        <v>54</v>
      </c>
      <c r="AT23" s="248"/>
      <c r="AU23" s="248"/>
      <c r="AV23" s="249"/>
    </row>
    <row r="24" spans="2:48" ht="24.75" customHeight="1">
      <c r="B24" s="173" t="s">
        <v>11</v>
      </c>
      <c r="C24" s="242"/>
      <c r="D24" s="242"/>
      <c r="E24" s="242"/>
      <c r="F24" s="242"/>
      <c r="G24" s="242"/>
      <c r="H24" s="253" t="s">
        <v>5</v>
      </c>
      <c r="I24" s="254"/>
      <c r="J24" s="254"/>
      <c r="K24" s="254"/>
      <c r="L24" s="254"/>
      <c r="M24" s="254"/>
      <c r="N24" s="255"/>
      <c r="O24" s="205" t="s">
        <v>12</v>
      </c>
      <c r="P24" s="206"/>
      <c r="Q24" s="206"/>
      <c r="R24" s="206"/>
      <c r="S24" s="257" t="str">
        <f>IF(VLOOKUP($AY$2,Data,30,FALSE)=0,"-",VLOOKUP($AY$2,Data,30,FALSE))</f>
        <v>-</v>
      </c>
      <c r="T24" s="257"/>
      <c r="U24" s="257"/>
      <c r="V24" s="257"/>
      <c r="W24" s="257"/>
      <c r="X24" s="257"/>
      <c r="Y24" s="257"/>
      <c r="Z24" s="257"/>
      <c r="AA24" s="257"/>
      <c r="AB24" s="237" t="s">
        <v>51</v>
      </c>
      <c r="AC24" s="237"/>
      <c r="AD24" s="237"/>
      <c r="AE24" s="238"/>
      <c r="AF24" s="205" t="s">
        <v>13</v>
      </c>
      <c r="AG24" s="206"/>
      <c r="AH24" s="206"/>
      <c r="AI24" s="206"/>
      <c r="AJ24" s="257" t="str">
        <f>IF(VLOOKUP($AY$2,Data,27,FALSE)=0,"-",VLOOKUP($AY$2,Data,27,FALSE))</f>
        <v>-</v>
      </c>
      <c r="AK24" s="257"/>
      <c r="AL24" s="257"/>
      <c r="AM24" s="257"/>
      <c r="AN24" s="257"/>
      <c r="AO24" s="257"/>
      <c r="AP24" s="257"/>
      <c r="AQ24" s="257"/>
      <c r="AR24" s="257"/>
      <c r="AS24" s="237" t="s">
        <v>52</v>
      </c>
      <c r="AT24" s="237"/>
      <c r="AU24" s="237"/>
      <c r="AV24" s="238"/>
    </row>
    <row r="25" spans="2:48" ht="24.75" customHeight="1">
      <c r="B25" s="243"/>
      <c r="C25" s="244"/>
      <c r="D25" s="244"/>
      <c r="E25" s="244"/>
      <c r="F25" s="244"/>
      <c r="G25" s="244"/>
      <c r="H25" s="227" t="s">
        <v>139</v>
      </c>
      <c r="I25" s="228"/>
      <c r="J25" s="228"/>
      <c r="K25" s="228"/>
      <c r="L25" s="228"/>
      <c r="M25" s="228"/>
      <c r="N25" s="229"/>
      <c r="O25" s="230" t="s">
        <v>12</v>
      </c>
      <c r="P25" s="231"/>
      <c r="Q25" s="231"/>
      <c r="R25" s="231"/>
      <c r="S25" s="232" t="str">
        <f>IF(VLOOKUP($AY$2,Data,31,FALSE)=0,"-",VLOOKUP($AY$2,Data,31,FALSE))</f>
        <v>-</v>
      </c>
      <c r="T25" s="232"/>
      <c r="U25" s="232"/>
      <c r="V25" s="232"/>
      <c r="W25" s="232"/>
      <c r="X25" s="232"/>
      <c r="Y25" s="232"/>
      <c r="Z25" s="232"/>
      <c r="AA25" s="232"/>
      <c r="AB25" s="233" t="s">
        <v>53</v>
      </c>
      <c r="AC25" s="233"/>
      <c r="AD25" s="233"/>
      <c r="AE25" s="234"/>
      <c r="AF25" s="230" t="s">
        <v>13</v>
      </c>
      <c r="AG25" s="231"/>
      <c r="AH25" s="231"/>
      <c r="AI25" s="231"/>
      <c r="AJ25" s="232" t="str">
        <f>IF(VLOOKUP($AY$2,Data,28,FALSE)=0,"-",VLOOKUP($AY$2,Data,28,FALSE))</f>
        <v>-</v>
      </c>
      <c r="AK25" s="232"/>
      <c r="AL25" s="232"/>
      <c r="AM25" s="232"/>
      <c r="AN25" s="232"/>
      <c r="AO25" s="232"/>
      <c r="AP25" s="232"/>
      <c r="AQ25" s="232"/>
      <c r="AR25" s="232"/>
      <c r="AS25" s="233" t="s">
        <v>54</v>
      </c>
      <c r="AT25" s="233"/>
      <c r="AU25" s="233"/>
      <c r="AV25" s="234"/>
    </row>
    <row r="26" spans="2:48" ht="24.75" customHeight="1">
      <c r="B26" s="245"/>
      <c r="C26" s="246"/>
      <c r="D26" s="246"/>
      <c r="E26" s="246"/>
      <c r="F26" s="246"/>
      <c r="G26" s="246"/>
      <c r="H26" s="239" t="s">
        <v>140</v>
      </c>
      <c r="I26" s="240"/>
      <c r="J26" s="240"/>
      <c r="K26" s="240"/>
      <c r="L26" s="240"/>
      <c r="M26" s="240"/>
      <c r="N26" s="241"/>
      <c r="O26" s="235" t="s">
        <v>12</v>
      </c>
      <c r="P26" s="236"/>
      <c r="Q26" s="236"/>
      <c r="R26" s="236"/>
      <c r="S26" s="247" t="str">
        <f>IF(VLOOKUP($AY$2,Data,32,FALSE)=0,"-",VLOOKUP($AY$2,Data,32,FALSE))</f>
        <v>-</v>
      </c>
      <c r="T26" s="247"/>
      <c r="U26" s="247"/>
      <c r="V26" s="247"/>
      <c r="W26" s="247"/>
      <c r="X26" s="247"/>
      <c r="Y26" s="247"/>
      <c r="Z26" s="247"/>
      <c r="AA26" s="247"/>
      <c r="AB26" s="248" t="s">
        <v>53</v>
      </c>
      <c r="AC26" s="248"/>
      <c r="AD26" s="248"/>
      <c r="AE26" s="249"/>
      <c r="AF26" s="235" t="s">
        <v>13</v>
      </c>
      <c r="AG26" s="236"/>
      <c r="AH26" s="236"/>
      <c r="AI26" s="236"/>
      <c r="AJ26" s="247" t="str">
        <f>IF(VLOOKUP($AY$2,Data,29,FALSE)=0,"-",VLOOKUP($AY$2,Data,29,FALSE))</f>
        <v>-</v>
      </c>
      <c r="AK26" s="247"/>
      <c r="AL26" s="247"/>
      <c r="AM26" s="247"/>
      <c r="AN26" s="247"/>
      <c r="AO26" s="247"/>
      <c r="AP26" s="247"/>
      <c r="AQ26" s="247"/>
      <c r="AR26" s="247"/>
      <c r="AS26" s="248" t="s">
        <v>54</v>
      </c>
      <c r="AT26" s="248"/>
      <c r="AU26" s="248"/>
      <c r="AV26" s="249"/>
    </row>
    <row r="27" spans="2:48" ht="24.75" customHeight="1">
      <c r="B27" s="219" t="s">
        <v>7</v>
      </c>
      <c r="C27" s="220"/>
      <c r="D27" s="220"/>
      <c r="E27" s="220"/>
      <c r="F27" s="220"/>
      <c r="G27" s="220"/>
      <c r="H27" s="220"/>
      <c r="I27" s="220"/>
      <c r="J27" s="220"/>
      <c r="K27" s="220"/>
      <c r="L27" s="220"/>
      <c r="M27" s="220"/>
      <c r="N27" s="221"/>
      <c r="O27" s="224" t="s">
        <v>12</v>
      </c>
      <c r="P27" s="225"/>
      <c r="Q27" s="225"/>
      <c r="R27" s="225"/>
      <c r="S27" s="226" t="str">
        <f>IF(VLOOKUP($AY$2,Data,34,FALSE)=0,"-",VLOOKUP($AY$2,Data,34,FALSE))</f>
        <v>-</v>
      </c>
      <c r="T27" s="226"/>
      <c r="U27" s="226"/>
      <c r="V27" s="226"/>
      <c r="W27" s="226"/>
      <c r="X27" s="226"/>
      <c r="Y27" s="226"/>
      <c r="Z27" s="226"/>
      <c r="AA27" s="226"/>
      <c r="AB27" s="222" t="s">
        <v>51</v>
      </c>
      <c r="AC27" s="222"/>
      <c r="AD27" s="222"/>
      <c r="AE27" s="223"/>
      <c r="AF27" s="224" t="s">
        <v>13</v>
      </c>
      <c r="AG27" s="225"/>
      <c r="AH27" s="225"/>
      <c r="AI27" s="225"/>
      <c r="AJ27" s="226" t="str">
        <f>IF(VLOOKUP($AY$2,Data,33,FALSE)=0,"-",VLOOKUP($AY$2,Data,33,FALSE))</f>
        <v>-</v>
      </c>
      <c r="AK27" s="226"/>
      <c r="AL27" s="226"/>
      <c r="AM27" s="226"/>
      <c r="AN27" s="226"/>
      <c r="AO27" s="226"/>
      <c r="AP27" s="226"/>
      <c r="AQ27" s="226"/>
      <c r="AR27" s="226"/>
      <c r="AS27" s="222" t="s">
        <v>52</v>
      </c>
      <c r="AT27" s="222"/>
      <c r="AU27" s="222"/>
      <c r="AV27" s="223"/>
    </row>
    <row r="28" spans="2:48" ht="24.75" customHeight="1">
      <c r="B28" s="219" t="s">
        <v>14</v>
      </c>
      <c r="C28" s="220"/>
      <c r="D28" s="220"/>
      <c r="E28" s="220"/>
      <c r="F28" s="220"/>
      <c r="G28" s="220"/>
      <c r="H28" s="220"/>
      <c r="I28" s="220"/>
      <c r="J28" s="220"/>
      <c r="K28" s="220"/>
      <c r="L28" s="220"/>
      <c r="M28" s="220"/>
      <c r="N28" s="221"/>
      <c r="O28" s="224" t="s">
        <v>12</v>
      </c>
      <c r="P28" s="225"/>
      <c r="Q28" s="225"/>
      <c r="R28" s="225"/>
      <c r="S28" s="226" t="str">
        <f>IF(VLOOKUP($AY$2,Data,38,FALSE)=0,"-",VLOOKUP($AY$2,Data,38,FALSE))</f>
        <v>-</v>
      </c>
      <c r="T28" s="226"/>
      <c r="U28" s="226"/>
      <c r="V28" s="226"/>
      <c r="W28" s="226"/>
      <c r="X28" s="226"/>
      <c r="Y28" s="226"/>
      <c r="Z28" s="226"/>
      <c r="AA28" s="226"/>
      <c r="AB28" s="222" t="s">
        <v>55</v>
      </c>
      <c r="AC28" s="222"/>
      <c r="AD28" s="222"/>
      <c r="AE28" s="223"/>
      <c r="AF28" s="224" t="s">
        <v>13</v>
      </c>
      <c r="AG28" s="225"/>
      <c r="AH28" s="225"/>
      <c r="AI28" s="225"/>
      <c r="AJ28" s="226" t="str">
        <f>IF(VLOOKUP($AY$2,Data,35,FALSE)=0,"-",VLOOKUP($AY$2,Data,35,FALSE))</f>
        <v>-</v>
      </c>
      <c r="AK28" s="226"/>
      <c r="AL28" s="226"/>
      <c r="AM28" s="226"/>
      <c r="AN28" s="226"/>
      <c r="AO28" s="226"/>
      <c r="AP28" s="226"/>
      <c r="AQ28" s="226"/>
      <c r="AR28" s="226"/>
      <c r="AS28" s="222" t="s">
        <v>56</v>
      </c>
      <c r="AT28" s="222"/>
      <c r="AU28" s="222"/>
      <c r="AV28" s="223"/>
    </row>
    <row r="29" spans="2:48" ht="24.75" customHeight="1">
      <c r="B29" s="219" t="s">
        <v>15</v>
      </c>
      <c r="C29" s="220"/>
      <c r="D29" s="220"/>
      <c r="E29" s="220"/>
      <c r="F29" s="220"/>
      <c r="G29" s="220"/>
      <c r="H29" s="220"/>
      <c r="I29" s="220"/>
      <c r="J29" s="220"/>
      <c r="K29" s="220"/>
      <c r="L29" s="220"/>
      <c r="M29" s="220"/>
      <c r="N29" s="221"/>
      <c r="O29" s="224" t="s">
        <v>12</v>
      </c>
      <c r="P29" s="225"/>
      <c r="Q29" s="225"/>
      <c r="R29" s="225"/>
      <c r="S29" s="226" t="str">
        <f>IF(VLOOKUP($AY$2,Data,39,FALSE)=0,"-",VLOOKUP($AY$2,Data,39,FALSE))</f>
        <v>-</v>
      </c>
      <c r="T29" s="226"/>
      <c r="U29" s="226"/>
      <c r="V29" s="226"/>
      <c r="W29" s="226"/>
      <c r="X29" s="226"/>
      <c r="Y29" s="226"/>
      <c r="Z29" s="226"/>
      <c r="AA29" s="226"/>
      <c r="AB29" s="222" t="s">
        <v>51</v>
      </c>
      <c r="AC29" s="222"/>
      <c r="AD29" s="222"/>
      <c r="AE29" s="223"/>
      <c r="AF29" s="224" t="s">
        <v>13</v>
      </c>
      <c r="AG29" s="225"/>
      <c r="AH29" s="225"/>
      <c r="AI29" s="225"/>
      <c r="AJ29" s="226" t="str">
        <f>IF(VLOOKUP($AY$2,Data,36,FALSE)=0,"-",VLOOKUP($AY$2,Data,36,FALSE))</f>
        <v>-</v>
      </c>
      <c r="AK29" s="226"/>
      <c r="AL29" s="226"/>
      <c r="AM29" s="226"/>
      <c r="AN29" s="226"/>
      <c r="AO29" s="226"/>
      <c r="AP29" s="226"/>
      <c r="AQ29" s="226"/>
      <c r="AR29" s="226"/>
      <c r="AS29" s="222" t="s">
        <v>52</v>
      </c>
      <c r="AT29" s="222"/>
      <c r="AU29" s="222"/>
      <c r="AV29" s="223"/>
    </row>
    <row r="30" spans="2:48" ht="24.75" customHeight="1">
      <c r="B30" s="202" t="s">
        <v>18</v>
      </c>
      <c r="C30" s="203"/>
      <c r="D30" s="203"/>
      <c r="E30" s="203"/>
      <c r="F30" s="203"/>
      <c r="G30" s="203"/>
      <c r="H30" s="203"/>
      <c r="I30" s="203"/>
      <c r="J30" s="203"/>
      <c r="K30" s="203"/>
      <c r="L30" s="203"/>
      <c r="M30" s="203"/>
      <c r="N30" s="204"/>
      <c r="O30" s="205" t="s">
        <v>12</v>
      </c>
      <c r="P30" s="206"/>
      <c r="Q30" s="206"/>
      <c r="R30" s="206"/>
      <c r="S30" s="257" t="str">
        <f>IF(VLOOKUP($AY$2,Data,40,FALSE)=0,"-",VLOOKUP($AY$2,Data,40,FALSE))</f>
        <v>-</v>
      </c>
      <c r="T30" s="257"/>
      <c r="U30" s="257"/>
      <c r="V30" s="257"/>
      <c r="W30" s="257"/>
      <c r="X30" s="257"/>
      <c r="Y30" s="257"/>
      <c r="Z30" s="257"/>
      <c r="AA30" s="257"/>
      <c r="AB30" s="208" t="s">
        <v>51</v>
      </c>
      <c r="AC30" s="208"/>
      <c r="AD30" s="208"/>
      <c r="AE30" s="209"/>
      <c r="AF30" s="205" t="s">
        <v>13</v>
      </c>
      <c r="AG30" s="206"/>
      <c r="AH30" s="206"/>
      <c r="AI30" s="206"/>
      <c r="AJ30" s="257" t="str">
        <f>IF(VLOOKUP($AY$2,Data,37,FALSE)=0,"-",VLOOKUP($AY$2,Data,37,FALSE))</f>
        <v>-</v>
      </c>
      <c r="AK30" s="257"/>
      <c r="AL30" s="257"/>
      <c r="AM30" s="257"/>
      <c r="AN30" s="257"/>
      <c r="AO30" s="257"/>
      <c r="AP30" s="257"/>
      <c r="AQ30" s="257"/>
      <c r="AR30" s="257"/>
      <c r="AS30" s="208" t="s">
        <v>52</v>
      </c>
      <c r="AT30" s="208"/>
      <c r="AU30" s="208"/>
      <c r="AV30" s="209"/>
    </row>
    <row r="31" spans="2:48" ht="33.75" customHeight="1">
      <c r="B31" s="202" t="s">
        <v>16</v>
      </c>
      <c r="C31" s="203"/>
      <c r="D31" s="203"/>
      <c r="E31" s="203"/>
      <c r="F31" s="203"/>
      <c r="G31" s="203"/>
      <c r="H31" s="203"/>
      <c r="I31" s="203"/>
      <c r="J31" s="203"/>
      <c r="K31" s="203"/>
      <c r="L31" s="203"/>
      <c r="M31" s="203"/>
      <c r="N31" s="204"/>
      <c r="O31" s="318" t="str">
        <f>IF(VLOOKUP($AY$2,Data,41,FALSE)=0,"-",VLOOKUP($AY$2,Data,41,FALSE))</f>
        <v>-</v>
      </c>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20"/>
    </row>
    <row r="32" spans="2:48" ht="21.75" customHeight="1">
      <c r="B32" s="219" t="s">
        <v>8</v>
      </c>
      <c r="C32" s="220"/>
      <c r="D32" s="220"/>
      <c r="E32" s="220"/>
      <c r="F32" s="220"/>
      <c r="G32" s="220"/>
      <c r="H32" s="220"/>
      <c r="I32" s="220"/>
      <c r="J32" s="220"/>
      <c r="K32" s="220"/>
      <c r="L32" s="220"/>
      <c r="M32" s="220"/>
      <c r="N32" s="221"/>
      <c r="O32" s="318" t="str">
        <f>IF(VLOOKUP($AY$2,Data,42,FALSE)=0,"-",VLOOKUP($AY$2,Data,42,FALSE))</f>
        <v>-</v>
      </c>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20"/>
    </row>
    <row r="33" spans="2:48" ht="18.600000000000001" customHeight="1">
      <c r="B33" s="173" t="s">
        <v>2</v>
      </c>
      <c r="C33" s="211"/>
      <c r="D33" s="211"/>
      <c r="E33" s="211"/>
      <c r="F33" s="211"/>
      <c r="G33" s="211"/>
      <c r="H33" s="211"/>
      <c r="I33" s="211"/>
      <c r="J33" s="211"/>
      <c r="K33" s="211"/>
      <c r="L33" s="211"/>
      <c r="M33" s="211"/>
      <c r="N33" s="212"/>
      <c r="O33" s="179" t="s">
        <v>46</v>
      </c>
      <c r="P33" s="180"/>
      <c r="Q33" s="180"/>
      <c r="R33" s="180"/>
      <c r="S33" s="180"/>
      <c r="T33" s="180"/>
      <c r="U33" s="180"/>
      <c r="V33" s="181"/>
      <c r="W33" s="327">
        <f>VLOOKUP($AY$2,Data,43,FALSE)</f>
        <v>0</v>
      </c>
      <c r="X33" s="328"/>
      <c r="Y33" s="328"/>
      <c r="Z33" s="328"/>
      <c r="AA33" s="328"/>
      <c r="AB33" s="328"/>
      <c r="AC33" s="328"/>
      <c r="AD33" s="328"/>
      <c r="AE33" s="329"/>
      <c r="AF33" s="182" t="s">
        <v>47</v>
      </c>
      <c r="AG33" s="180"/>
      <c r="AH33" s="180"/>
      <c r="AI33" s="180"/>
      <c r="AJ33" s="180"/>
      <c r="AK33" s="180"/>
      <c r="AL33" s="180"/>
      <c r="AM33" s="181"/>
      <c r="AN33" s="327">
        <f>VLOOKUP($AY$2,Data,44,FALSE)</f>
        <v>0</v>
      </c>
      <c r="AO33" s="328"/>
      <c r="AP33" s="328"/>
      <c r="AQ33" s="328"/>
      <c r="AR33" s="328"/>
      <c r="AS33" s="328"/>
      <c r="AT33" s="328"/>
      <c r="AU33" s="328"/>
      <c r="AV33" s="330"/>
    </row>
    <row r="34" spans="2:48" ht="18.600000000000001" customHeight="1">
      <c r="B34" s="213"/>
      <c r="C34" s="214"/>
      <c r="D34" s="214"/>
      <c r="E34" s="214"/>
      <c r="F34" s="214"/>
      <c r="G34" s="214"/>
      <c r="H34" s="214"/>
      <c r="I34" s="214"/>
      <c r="J34" s="214"/>
      <c r="K34" s="214"/>
      <c r="L34" s="214"/>
      <c r="M34" s="214"/>
      <c r="N34" s="215"/>
      <c r="O34" s="183" t="s">
        <v>0</v>
      </c>
      <c r="P34" s="184"/>
      <c r="Q34" s="184"/>
      <c r="R34" s="184"/>
      <c r="S34" s="184"/>
      <c r="T34" s="184"/>
      <c r="U34" s="184"/>
      <c r="V34" s="185"/>
      <c r="W34" s="321">
        <f>VLOOKUP($AY$2,Data,45,FALSE)</f>
        <v>0</v>
      </c>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3"/>
    </row>
    <row r="35" spans="2:48" ht="18.600000000000001" customHeight="1">
      <c r="B35" s="173" t="s">
        <v>3</v>
      </c>
      <c r="C35" s="174"/>
      <c r="D35" s="174"/>
      <c r="E35" s="174"/>
      <c r="F35" s="174"/>
      <c r="G35" s="174"/>
      <c r="H35" s="174"/>
      <c r="I35" s="174"/>
      <c r="J35" s="174"/>
      <c r="K35" s="174"/>
      <c r="L35" s="174"/>
      <c r="M35" s="174"/>
      <c r="N35" s="175"/>
      <c r="O35" s="179" t="s">
        <v>46</v>
      </c>
      <c r="P35" s="180"/>
      <c r="Q35" s="180"/>
      <c r="R35" s="180"/>
      <c r="S35" s="180"/>
      <c r="T35" s="180"/>
      <c r="U35" s="180"/>
      <c r="V35" s="181"/>
      <c r="W35" s="327" t="str">
        <f>VLOOKUP($AY$2,Data,46,FALSE)</f>
        <v>-</v>
      </c>
      <c r="X35" s="328"/>
      <c r="Y35" s="328"/>
      <c r="Z35" s="328"/>
      <c r="AA35" s="328"/>
      <c r="AB35" s="328"/>
      <c r="AC35" s="328"/>
      <c r="AD35" s="328"/>
      <c r="AE35" s="329"/>
      <c r="AF35" s="182" t="s">
        <v>47</v>
      </c>
      <c r="AG35" s="180"/>
      <c r="AH35" s="180"/>
      <c r="AI35" s="180"/>
      <c r="AJ35" s="180"/>
      <c r="AK35" s="180"/>
      <c r="AL35" s="180"/>
      <c r="AM35" s="181"/>
      <c r="AN35" s="327" t="str">
        <f>VLOOKUP($AY$2,Data,47,FALSE)</f>
        <v>（選択して下さい）</v>
      </c>
      <c r="AO35" s="328"/>
      <c r="AP35" s="328"/>
      <c r="AQ35" s="328"/>
      <c r="AR35" s="328"/>
      <c r="AS35" s="328"/>
      <c r="AT35" s="328"/>
      <c r="AU35" s="328"/>
      <c r="AV35" s="330"/>
    </row>
    <row r="36" spans="2:48" ht="18.600000000000001" customHeight="1">
      <c r="B36" s="176"/>
      <c r="C36" s="177"/>
      <c r="D36" s="177"/>
      <c r="E36" s="177"/>
      <c r="F36" s="177"/>
      <c r="G36" s="177"/>
      <c r="H36" s="177"/>
      <c r="I36" s="177"/>
      <c r="J36" s="177"/>
      <c r="K36" s="177"/>
      <c r="L36" s="177"/>
      <c r="M36" s="177"/>
      <c r="N36" s="178"/>
      <c r="O36" s="183" t="s">
        <v>0</v>
      </c>
      <c r="P36" s="184"/>
      <c r="Q36" s="184"/>
      <c r="R36" s="184"/>
      <c r="S36" s="184"/>
      <c r="T36" s="184"/>
      <c r="U36" s="184"/>
      <c r="V36" s="185"/>
      <c r="W36" s="321">
        <f>VLOOKUP($AY$2,Data,48,FALSE)</f>
        <v>0</v>
      </c>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3"/>
    </row>
    <row r="37" spans="2:48" ht="18.600000000000001" customHeight="1">
      <c r="B37" s="189" t="s">
        <v>1</v>
      </c>
      <c r="C37" s="174"/>
      <c r="D37" s="174"/>
      <c r="E37" s="174"/>
      <c r="F37" s="174"/>
      <c r="G37" s="174"/>
      <c r="H37" s="174"/>
      <c r="I37" s="174"/>
      <c r="J37" s="174"/>
      <c r="K37" s="174"/>
      <c r="L37" s="174"/>
      <c r="M37" s="174"/>
      <c r="N37" s="175"/>
      <c r="O37" s="324">
        <f>VLOOKUP($AY$2,Data,49,FALSE)</f>
        <v>0</v>
      </c>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6"/>
    </row>
    <row r="38" spans="2:48" ht="18.600000000000001" customHeight="1">
      <c r="B38" s="190"/>
      <c r="C38" s="191"/>
      <c r="D38" s="191"/>
      <c r="E38" s="191"/>
      <c r="F38" s="191"/>
      <c r="G38" s="191"/>
      <c r="H38" s="191"/>
      <c r="I38" s="191"/>
      <c r="J38" s="191"/>
      <c r="K38" s="191"/>
      <c r="L38" s="191"/>
      <c r="M38" s="191"/>
      <c r="N38" s="192"/>
      <c r="O38" s="196"/>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8"/>
    </row>
    <row r="39" spans="2:48" ht="18.600000000000001" customHeight="1">
      <c r="B39" s="190"/>
      <c r="C39" s="191"/>
      <c r="D39" s="191"/>
      <c r="E39" s="191"/>
      <c r="F39" s="191"/>
      <c r="G39" s="191"/>
      <c r="H39" s="191"/>
      <c r="I39" s="191"/>
      <c r="J39" s="191"/>
      <c r="K39" s="191"/>
      <c r="L39" s="191"/>
      <c r="M39" s="191"/>
      <c r="N39" s="192"/>
      <c r="O39" s="199"/>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1"/>
    </row>
    <row r="40" spans="2:48" ht="18.600000000000001" customHeight="1">
      <c r="B40" s="190"/>
      <c r="C40" s="191"/>
      <c r="D40" s="191"/>
      <c r="E40" s="191"/>
      <c r="F40" s="191"/>
      <c r="G40" s="191"/>
      <c r="H40" s="191"/>
      <c r="I40" s="191"/>
      <c r="J40" s="191"/>
      <c r="K40" s="191"/>
      <c r="L40" s="191"/>
      <c r="M40" s="191"/>
      <c r="N40" s="192"/>
      <c r="O40" s="199"/>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1"/>
    </row>
    <row r="41" spans="2:48" ht="18.600000000000001" customHeight="1">
      <c r="B41" s="190"/>
      <c r="C41" s="191"/>
      <c r="D41" s="191"/>
      <c r="E41" s="191"/>
      <c r="F41" s="191"/>
      <c r="G41" s="191"/>
      <c r="H41" s="191"/>
      <c r="I41" s="191"/>
      <c r="J41" s="191"/>
      <c r="K41" s="191"/>
      <c r="L41" s="191"/>
      <c r="M41" s="191"/>
      <c r="N41" s="192"/>
      <c r="O41" s="168"/>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70"/>
    </row>
    <row r="42" spans="2:48" ht="18.600000000000001" customHeight="1">
      <c r="B42" s="171" t="s">
        <v>20</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row>
    <row r="43" spans="2:48" ht="18.600000000000001" customHeight="1">
      <c r="B43" s="172" t="s">
        <v>71</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row>
  </sheetData>
  <mergeCells count="154">
    <mergeCell ref="AS25:AV25"/>
    <mergeCell ref="AB30:AE30"/>
    <mergeCell ref="B6:N6"/>
    <mergeCell ref="O16:R16"/>
    <mergeCell ref="O17:R17"/>
    <mergeCell ref="AB18:AE18"/>
    <mergeCell ref="AS16:AV16"/>
    <mergeCell ref="B21:G23"/>
    <mergeCell ref="O23:R23"/>
    <mergeCell ref="S23:AA23"/>
    <mergeCell ref="O26:R26"/>
    <mergeCell ref="S26:AA26"/>
    <mergeCell ref="AB21:AE21"/>
    <mergeCell ref="AB22:AE22"/>
    <mergeCell ref="H23:N23"/>
    <mergeCell ref="H26:N26"/>
    <mergeCell ref="S24:AA24"/>
    <mergeCell ref="H24:N24"/>
    <mergeCell ref="O22:R22"/>
    <mergeCell ref="O6:AV6"/>
    <mergeCell ref="AK17:AQ17"/>
    <mergeCell ref="S25:AA25"/>
    <mergeCell ref="AF22:AI22"/>
    <mergeCell ref="AB24:AE24"/>
    <mergeCell ref="O18:R18"/>
    <mergeCell ref="AB20:AE20"/>
    <mergeCell ref="H25:N25"/>
    <mergeCell ref="B27:N27"/>
    <mergeCell ref="B24:G26"/>
    <mergeCell ref="B43:AV43"/>
    <mergeCell ref="W34:AV34"/>
    <mergeCell ref="B33:N34"/>
    <mergeCell ref="B42:AV42"/>
    <mergeCell ref="B35:N36"/>
    <mergeCell ref="O37:AV37"/>
    <mergeCell ref="O39:AV39"/>
    <mergeCell ref="O36:V36"/>
    <mergeCell ref="B30:N30"/>
    <mergeCell ref="B31:N31"/>
    <mergeCell ref="O30:R30"/>
    <mergeCell ref="O31:AV31"/>
    <mergeCell ref="AF33:AM33"/>
    <mergeCell ref="S30:AA30"/>
    <mergeCell ref="AJ30:AR30"/>
    <mergeCell ref="O38:AV38"/>
    <mergeCell ref="O34:V34"/>
    <mergeCell ref="B32:N32"/>
    <mergeCell ref="AS30:AV30"/>
    <mergeCell ref="AF30:AI30"/>
    <mergeCell ref="AS28:AV28"/>
    <mergeCell ref="B28:N28"/>
    <mergeCell ref="B29:N29"/>
    <mergeCell ref="AJ25:AR25"/>
    <mergeCell ref="AJ20:AR20"/>
    <mergeCell ref="AJ21:AR21"/>
    <mergeCell ref="AS22:AV22"/>
    <mergeCell ref="AS21:AV21"/>
    <mergeCell ref="AF20:AI20"/>
    <mergeCell ref="AF21:AI21"/>
    <mergeCell ref="AJ28:AR28"/>
    <mergeCell ref="AS20:AV20"/>
    <mergeCell ref="AS23:AV23"/>
    <mergeCell ref="AS29:AV29"/>
    <mergeCell ref="AF28:AI28"/>
    <mergeCell ref="AB26:AE26"/>
    <mergeCell ref="AF26:AI26"/>
    <mergeCell ref="S22:AA22"/>
    <mergeCell ref="S29:AA29"/>
    <mergeCell ref="AS26:AV26"/>
    <mergeCell ref="AS24:AV24"/>
    <mergeCell ref="AJ27:AR27"/>
    <mergeCell ref="AJ23:AR23"/>
    <mergeCell ref="AJ24:AR24"/>
    <mergeCell ref="AN35:AV35"/>
    <mergeCell ref="W36:AV36"/>
    <mergeCell ref="AF35:AM35"/>
    <mergeCell ref="W33:AE33"/>
    <mergeCell ref="AN33:AV33"/>
    <mergeCell ref="W35:AE35"/>
    <mergeCell ref="O32:AV32"/>
    <mergeCell ref="O33:V33"/>
    <mergeCell ref="O35:V35"/>
    <mergeCell ref="AF29:AI29"/>
    <mergeCell ref="AB27:AE27"/>
    <mergeCell ref="AB28:AE28"/>
    <mergeCell ref="AB29:AE29"/>
    <mergeCell ref="S27:AA27"/>
    <mergeCell ref="AJ29:AR29"/>
    <mergeCell ref="B15:G20"/>
    <mergeCell ref="O19:R19"/>
    <mergeCell ref="H18:N18"/>
    <mergeCell ref="AB19:AE19"/>
    <mergeCell ref="AJ19:AR19"/>
    <mergeCell ref="AF18:AI18"/>
    <mergeCell ref="AF19:AI19"/>
    <mergeCell ref="AJ18:AR18"/>
    <mergeCell ref="O28:R28"/>
    <mergeCell ref="O29:R29"/>
    <mergeCell ref="O20:R20"/>
    <mergeCell ref="O21:R21"/>
    <mergeCell ref="AB23:AE23"/>
    <mergeCell ref="S28:AA28"/>
    <mergeCell ref="AJ22:AR22"/>
    <mergeCell ref="H22:N22"/>
    <mergeCell ref="AF23:AI23"/>
    <mergeCell ref="AF24:AI24"/>
    <mergeCell ref="B13:N14"/>
    <mergeCell ref="O13:AV14"/>
    <mergeCell ref="AB15:AE15"/>
    <mergeCell ref="H15:N15"/>
    <mergeCell ref="H16:N16"/>
    <mergeCell ref="AB17:AE17"/>
    <mergeCell ref="O27:R27"/>
    <mergeCell ref="AB25:AE25"/>
    <mergeCell ref="S15:AA15"/>
    <mergeCell ref="O15:R15"/>
    <mergeCell ref="T17:Z17"/>
    <mergeCell ref="AS15:AV15"/>
    <mergeCell ref="AF15:AI15"/>
    <mergeCell ref="AF16:AI16"/>
    <mergeCell ref="AF17:AI17"/>
    <mergeCell ref="AB16:AE16"/>
    <mergeCell ref="O25:R25"/>
    <mergeCell ref="AS17:AV17"/>
    <mergeCell ref="AJ26:AR26"/>
    <mergeCell ref="AS19:AV19"/>
    <mergeCell ref="AS18:AV18"/>
    <mergeCell ref="AF25:AI25"/>
    <mergeCell ref="AF27:AI27"/>
    <mergeCell ref="O24:R24"/>
    <mergeCell ref="B4:N5"/>
    <mergeCell ref="AJ15:AR15"/>
    <mergeCell ref="B2:AV2"/>
    <mergeCell ref="O41:AV41"/>
    <mergeCell ref="B37:N41"/>
    <mergeCell ref="B11:N12"/>
    <mergeCell ref="O11:AV12"/>
    <mergeCell ref="O40:AV40"/>
    <mergeCell ref="S20:AA20"/>
    <mergeCell ref="S21:AA21"/>
    <mergeCell ref="AJ16:AR16"/>
    <mergeCell ref="H19:N19"/>
    <mergeCell ref="O4:AV5"/>
    <mergeCell ref="H20:N20"/>
    <mergeCell ref="H21:N21"/>
    <mergeCell ref="S16:AA16"/>
    <mergeCell ref="S18:AA18"/>
    <mergeCell ref="S19:AA19"/>
    <mergeCell ref="H17:N17"/>
    <mergeCell ref="B7:N8"/>
    <mergeCell ref="O7:AV8"/>
    <mergeCell ref="AS27:AV27"/>
    <mergeCell ref="B9:N10"/>
    <mergeCell ref="O9:AV10"/>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B1:AV42"/>
  <sheetViews>
    <sheetView zoomScale="70" zoomScaleNormal="70" workbookViewId="0">
      <selection activeCell="BH26" sqref="BH26"/>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61" width="2.125" style="1" customWidth="1"/>
    <col min="62" max="16384" width="9" style="1"/>
  </cols>
  <sheetData>
    <row r="1" spans="2:48" ht="18.600000000000001" customHeight="1">
      <c r="B1" s="282" t="s">
        <v>40</v>
      </c>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row>
    <row r="2" spans="2:48" ht="9.75" customHeight="1">
      <c r="AS2" s="3"/>
      <c r="AT2" s="3"/>
      <c r="AU2" s="3"/>
      <c r="AV2" s="2"/>
    </row>
    <row r="3" spans="2:48" ht="15.75" customHeight="1">
      <c r="B3" s="284" t="s">
        <v>137</v>
      </c>
      <c r="C3" s="285"/>
      <c r="D3" s="285"/>
      <c r="E3" s="285"/>
      <c r="F3" s="285"/>
      <c r="G3" s="285"/>
      <c r="H3" s="285"/>
      <c r="I3" s="285"/>
      <c r="J3" s="285"/>
      <c r="K3" s="285"/>
      <c r="L3" s="285"/>
      <c r="M3" s="285"/>
      <c r="N3" s="286"/>
      <c r="O3" s="290" t="s">
        <v>116</v>
      </c>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2"/>
    </row>
    <row r="4" spans="2:48" ht="15.75" customHeight="1">
      <c r="B4" s="287"/>
      <c r="C4" s="288"/>
      <c r="D4" s="288"/>
      <c r="E4" s="288"/>
      <c r="F4" s="288"/>
      <c r="G4" s="288"/>
      <c r="H4" s="288"/>
      <c r="I4" s="288"/>
      <c r="J4" s="288"/>
      <c r="K4" s="288"/>
      <c r="L4" s="288"/>
      <c r="M4" s="288"/>
      <c r="N4" s="289"/>
      <c r="O4" s="293"/>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5"/>
    </row>
    <row r="5" spans="2:48" ht="23.25" customHeight="1">
      <c r="B5" s="296" t="s">
        <v>29</v>
      </c>
      <c r="C5" s="297"/>
      <c r="D5" s="297"/>
      <c r="E5" s="297"/>
      <c r="F5" s="297"/>
      <c r="G5" s="297"/>
      <c r="H5" s="297"/>
      <c r="I5" s="297"/>
      <c r="J5" s="297"/>
      <c r="K5" s="297"/>
      <c r="L5" s="297"/>
      <c r="M5" s="297"/>
      <c r="N5" s="298"/>
      <c r="O5" s="9">
        <v>0</v>
      </c>
      <c r="P5" s="10">
        <v>0</v>
      </c>
      <c r="Q5" s="10">
        <v>1</v>
      </c>
      <c r="R5" s="10">
        <v>2</v>
      </c>
      <c r="S5" s="10">
        <v>3</v>
      </c>
      <c r="T5" s="10">
        <v>1</v>
      </c>
      <c r="U5" s="10">
        <v>1</v>
      </c>
      <c r="V5" s="10">
        <v>1</v>
      </c>
      <c r="W5" s="10">
        <v>1</v>
      </c>
      <c r="X5" s="10">
        <v>2</v>
      </c>
      <c r="Y5" s="10">
        <v>2</v>
      </c>
      <c r="Z5" s="10">
        <v>2</v>
      </c>
      <c r="AA5" s="10">
        <v>2</v>
      </c>
      <c r="AB5" s="10">
        <v>8</v>
      </c>
      <c r="AC5" s="10">
        <v>0</v>
      </c>
      <c r="AD5" s="10">
        <v>1</v>
      </c>
      <c r="AE5" s="10"/>
      <c r="AF5" s="10"/>
      <c r="AG5" s="10"/>
      <c r="AH5" s="10"/>
      <c r="AI5" s="10"/>
      <c r="AJ5" s="10"/>
      <c r="AK5" s="10"/>
      <c r="AL5" s="10"/>
      <c r="AM5" s="10"/>
      <c r="AN5" s="10"/>
      <c r="AO5" s="10"/>
      <c r="AP5" s="10"/>
      <c r="AQ5" s="10"/>
      <c r="AR5" s="10"/>
      <c r="AS5" s="10"/>
      <c r="AT5" s="10"/>
      <c r="AU5" s="10"/>
      <c r="AV5" s="11"/>
    </row>
    <row r="6" spans="2:48" ht="18.600000000000001" customHeight="1">
      <c r="B6" s="173" t="s">
        <v>41</v>
      </c>
      <c r="C6" s="174"/>
      <c r="D6" s="174"/>
      <c r="E6" s="174"/>
      <c r="F6" s="174"/>
      <c r="G6" s="174"/>
      <c r="H6" s="174"/>
      <c r="I6" s="174"/>
      <c r="J6" s="174"/>
      <c r="K6" s="174"/>
      <c r="L6" s="174"/>
      <c r="M6" s="174"/>
      <c r="N6" s="175"/>
      <c r="O6" s="290" t="s">
        <v>117</v>
      </c>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2"/>
    </row>
    <row r="7" spans="2:48" ht="18.600000000000001" customHeight="1">
      <c r="B7" s="176"/>
      <c r="C7" s="177"/>
      <c r="D7" s="177"/>
      <c r="E7" s="177"/>
      <c r="F7" s="177"/>
      <c r="G7" s="177"/>
      <c r="H7" s="177"/>
      <c r="I7" s="177"/>
      <c r="J7" s="177"/>
      <c r="K7" s="177"/>
      <c r="L7" s="177"/>
      <c r="M7" s="177"/>
      <c r="N7" s="178"/>
      <c r="O7" s="293"/>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4"/>
      <c r="AT7" s="294"/>
      <c r="AU7" s="294"/>
      <c r="AV7" s="295"/>
    </row>
    <row r="8" spans="2:48" ht="17.25" customHeight="1">
      <c r="B8" s="173" t="s">
        <v>30</v>
      </c>
      <c r="C8" s="174"/>
      <c r="D8" s="174"/>
      <c r="E8" s="174"/>
      <c r="F8" s="174"/>
      <c r="G8" s="174"/>
      <c r="H8" s="174"/>
      <c r="I8" s="174"/>
      <c r="J8" s="174"/>
      <c r="K8" s="174"/>
      <c r="L8" s="174"/>
      <c r="M8" s="174"/>
      <c r="N8" s="175"/>
      <c r="O8" s="276" t="s">
        <v>118</v>
      </c>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8"/>
    </row>
    <row r="9" spans="2:48" ht="17.25" customHeight="1">
      <c r="B9" s="176"/>
      <c r="C9" s="177"/>
      <c r="D9" s="177"/>
      <c r="E9" s="177"/>
      <c r="F9" s="177"/>
      <c r="G9" s="177"/>
      <c r="H9" s="177"/>
      <c r="I9" s="177"/>
      <c r="J9" s="177"/>
      <c r="K9" s="177"/>
      <c r="L9" s="177"/>
      <c r="M9" s="177"/>
      <c r="N9" s="178"/>
      <c r="O9" s="279"/>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1"/>
    </row>
    <row r="10" spans="2:48" ht="15.75" customHeight="1">
      <c r="B10" s="189" t="s">
        <v>138</v>
      </c>
      <c r="C10" s="174"/>
      <c r="D10" s="174"/>
      <c r="E10" s="174"/>
      <c r="F10" s="174"/>
      <c r="G10" s="174"/>
      <c r="H10" s="174"/>
      <c r="I10" s="174"/>
      <c r="J10" s="174"/>
      <c r="K10" s="174"/>
      <c r="L10" s="174"/>
      <c r="M10" s="174"/>
      <c r="N10" s="175"/>
      <c r="O10" s="290" t="s">
        <v>58</v>
      </c>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c r="AU10" s="291"/>
      <c r="AV10" s="292"/>
    </row>
    <row r="11" spans="2:48" ht="15.75" customHeight="1">
      <c r="B11" s="176"/>
      <c r="C11" s="177"/>
      <c r="D11" s="177"/>
      <c r="E11" s="177"/>
      <c r="F11" s="177"/>
      <c r="G11" s="177"/>
      <c r="H11" s="177"/>
      <c r="I11" s="177"/>
      <c r="J11" s="177"/>
      <c r="K11" s="177"/>
      <c r="L11" s="177"/>
      <c r="M11" s="177"/>
      <c r="N11" s="178"/>
      <c r="O11" s="293"/>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5"/>
    </row>
    <row r="12" spans="2:48" ht="18.600000000000001" customHeight="1">
      <c r="B12" s="308" t="s">
        <v>141</v>
      </c>
      <c r="C12" s="309"/>
      <c r="D12" s="309"/>
      <c r="E12" s="309"/>
      <c r="F12" s="309"/>
      <c r="G12" s="309"/>
      <c r="H12" s="309"/>
      <c r="I12" s="309"/>
      <c r="J12" s="309"/>
      <c r="K12" s="309"/>
      <c r="L12" s="309"/>
      <c r="M12" s="309"/>
      <c r="N12" s="310"/>
      <c r="O12" s="268" t="s">
        <v>59</v>
      </c>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70"/>
    </row>
    <row r="13" spans="2:48" ht="18.600000000000001" customHeight="1">
      <c r="B13" s="311"/>
      <c r="C13" s="312"/>
      <c r="D13" s="312"/>
      <c r="E13" s="312"/>
      <c r="F13" s="312"/>
      <c r="G13" s="312"/>
      <c r="H13" s="312"/>
      <c r="I13" s="312"/>
      <c r="J13" s="312"/>
      <c r="K13" s="312"/>
      <c r="L13" s="312"/>
      <c r="M13" s="312"/>
      <c r="N13" s="313"/>
      <c r="O13" s="271"/>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2"/>
      <c r="AM13" s="272"/>
      <c r="AN13" s="272"/>
      <c r="AO13" s="272"/>
      <c r="AP13" s="272"/>
      <c r="AQ13" s="272"/>
      <c r="AR13" s="272"/>
      <c r="AS13" s="272"/>
      <c r="AT13" s="272"/>
      <c r="AU13" s="272"/>
      <c r="AV13" s="273"/>
    </row>
    <row r="14" spans="2:48" ht="24.75" customHeight="1">
      <c r="B14" s="173" t="s">
        <v>9</v>
      </c>
      <c r="C14" s="174"/>
      <c r="D14" s="174"/>
      <c r="E14" s="174"/>
      <c r="F14" s="174"/>
      <c r="G14" s="304"/>
      <c r="H14" s="253" t="s">
        <v>4</v>
      </c>
      <c r="I14" s="254"/>
      <c r="J14" s="254"/>
      <c r="K14" s="254"/>
      <c r="L14" s="254"/>
      <c r="M14" s="254"/>
      <c r="N14" s="255"/>
      <c r="O14" s="205" t="s">
        <v>12</v>
      </c>
      <c r="P14" s="206"/>
      <c r="Q14" s="206"/>
      <c r="R14" s="206"/>
      <c r="S14" s="307" t="s">
        <v>60</v>
      </c>
      <c r="T14" s="307"/>
      <c r="U14" s="307"/>
      <c r="V14" s="307"/>
      <c r="W14" s="307"/>
      <c r="X14" s="307"/>
      <c r="Y14" s="307"/>
      <c r="Z14" s="307"/>
      <c r="AA14" s="307"/>
      <c r="AB14" s="274"/>
      <c r="AC14" s="274"/>
      <c r="AD14" s="274"/>
      <c r="AE14" s="275"/>
      <c r="AF14" s="205" t="s">
        <v>13</v>
      </c>
      <c r="AG14" s="206"/>
      <c r="AH14" s="206"/>
      <c r="AI14" s="206"/>
      <c r="AJ14" s="307" t="s">
        <v>60</v>
      </c>
      <c r="AK14" s="307"/>
      <c r="AL14" s="307"/>
      <c r="AM14" s="307"/>
      <c r="AN14" s="307"/>
      <c r="AO14" s="307"/>
      <c r="AP14" s="307"/>
      <c r="AQ14" s="307"/>
      <c r="AR14" s="307"/>
      <c r="AS14" s="274"/>
      <c r="AT14" s="274"/>
      <c r="AU14" s="274"/>
      <c r="AV14" s="275"/>
    </row>
    <row r="15" spans="2:48" ht="24.75" customHeight="1">
      <c r="B15" s="190"/>
      <c r="C15" s="191"/>
      <c r="D15" s="191"/>
      <c r="E15" s="191"/>
      <c r="F15" s="191"/>
      <c r="G15" s="305"/>
      <c r="H15" s="227" t="s">
        <v>5</v>
      </c>
      <c r="I15" s="228"/>
      <c r="J15" s="228"/>
      <c r="K15" s="228"/>
      <c r="L15" s="228"/>
      <c r="M15" s="228"/>
      <c r="N15" s="229"/>
      <c r="O15" s="230" t="s">
        <v>12</v>
      </c>
      <c r="P15" s="231"/>
      <c r="Q15" s="231"/>
      <c r="R15" s="231"/>
      <c r="S15" s="256">
        <v>8400</v>
      </c>
      <c r="T15" s="256"/>
      <c r="U15" s="256"/>
      <c r="V15" s="256"/>
      <c r="W15" s="256"/>
      <c r="X15" s="256"/>
      <c r="Y15" s="256"/>
      <c r="Z15" s="256"/>
      <c r="AA15" s="256"/>
      <c r="AB15" s="233" t="s">
        <v>119</v>
      </c>
      <c r="AC15" s="233"/>
      <c r="AD15" s="233"/>
      <c r="AE15" s="234"/>
      <c r="AF15" s="230" t="s">
        <v>13</v>
      </c>
      <c r="AG15" s="231"/>
      <c r="AH15" s="231"/>
      <c r="AI15" s="231"/>
      <c r="AJ15" s="256">
        <v>8600</v>
      </c>
      <c r="AK15" s="256"/>
      <c r="AL15" s="256"/>
      <c r="AM15" s="256"/>
      <c r="AN15" s="256"/>
      <c r="AO15" s="256"/>
      <c r="AP15" s="256"/>
      <c r="AQ15" s="256"/>
      <c r="AR15" s="256"/>
      <c r="AS15" s="233" t="s">
        <v>120</v>
      </c>
      <c r="AT15" s="233"/>
      <c r="AU15" s="233"/>
      <c r="AV15" s="234"/>
    </row>
    <row r="16" spans="2:48" ht="24.75" customHeight="1">
      <c r="B16" s="190"/>
      <c r="C16" s="191"/>
      <c r="D16" s="191"/>
      <c r="E16" s="191"/>
      <c r="F16" s="191"/>
      <c r="G16" s="305"/>
      <c r="H16" s="299" t="s">
        <v>19</v>
      </c>
      <c r="I16" s="300"/>
      <c r="J16" s="300"/>
      <c r="K16" s="300"/>
      <c r="L16" s="300"/>
      <c r="M16" s="300"/>
      <c r="N16" s="301"/>
      <c r="O16" s="262" t="s">
        <v>12</v>
      </c>
      <c r="P16" s="263"/>
      <c r="Q16" s="263"/>
      <c r="R16" s="263"/>
      <c r="S16" s="302" t="s">
        <v>121</v>
      </c>
      <c r="T16" s="303"/>
      <c r="U16" s="303"/>
      <c r="V16" s="303"/>
      <c r="W16" s="303"/>
      <c r="X16" s="303"/>
      <c r="Y16" s="303"/>
      <c r="Z16" s="303"/>
      <c r="AA16" s="303"/>
      <c r="AB16" s="233" t="s">
        <v>120</v>
      </c>
      <c r="AC16" s="233"/>
      <c r="AD16" s="233"/>
      <c r="AE16" s="234"/>
      <c r="AF16" s="262" t="s">
        <v>13</v>
      </c>
      <c r="AG16" s="263"/>
      <c r="AH16" s="263"/>
      <c r="AI16" s="263"/>
      <c r="AJ16" s="302" t="s">
        <v>121</v>
      </c>
      <c r="AK16" s="303"/>
      <c r="AL16" s="303"/>
      <c r="AM16" s="303"/>
      <c r="AN16" s="303"/>
      <c r="AO16" s="303"/>
      <c r="AP16" s="303"/>
      <c r="AQ16" s="303"/>
      <c r="AR16" s="303"/>
      <c r="AS16" s="233" t="s">
        <v>120</v>
      </c>
      <c r="AT16" s="233"/>
      <c r="AU16" s="233"/>
      <c r="AV16" s="234"/>
    </row>
    <row r="17" spans="2:48" ht="24.75" customHeight="1">
      <c r="B17" s="190"/>
      <c r="C17" s="191"/>
      <c r="D17" s="191"/>
      <c r="E17" s="191"/>
      <c r="F17" s="191"/>
      <c r="G17" s="305"/>
      <c r="H17" s="265" t="s">
        <v>6</v>
      </c>
      <c r="I17" s="266"/>
      <c r="J17" s="266"/>
      <c r="K17" s="266"/>
      <c r="L17" s="266"/>
      <c r="M17" s="266"/>
      <c r="N17" s="267"/>
      <c r="O17" s="262" t="s">
        <v>12</v>
      </c>
      <c r="P17" s="263"/>
      <c r="Q17" s="263"/>
      <c r="R17" s="263"/>
      <c r="S17" s="264" t="s">
        <v>61</v>
      </c>
      <c r="T17" s="264"/>
      <c r="U17" s="264"/>
      <c r="V17" s="264"/>
      <c r="W17" s="264"/>
      <c r="X17" s="264"/>
      <c r="Y17" s="264"/>
      <c r="Z17" s="264"/>
      <c r="AA17" s="264"/>
      <c r="AB17" s="260"/>
      <c r="AC17" s="260"/>
      <c r="AD17" s="260"/>
      <c r="AE17" s="261"/>
      <c r="AF17" s="262" t="s">
        <v>13</v>
      </c>
      <c r="AG17" s="263"/>
      <c r="AH17" s="263"/>
      <c r="AI17" s="263"/>
      <c r="AJ17" s="264" t="s">
        <v>61</v>
      </c>
      <c r="AK17" s="264"/>
      <c r="AL17" s="264"/>
      <c r="AM17" s="264"/>
      <c r="AN17" s="264"/>
      <c r="AO17" s="264"/>
      <c r="AP17" s="264"/>
      <c r="AQ17" s="264"/>
      <c r="AR17" s="264"/>
      <c r="AS17" s="260"/>
      <c r="AT17" s="260"/>
      <c r="AU17" s="260"/>
      <c r="AV17" s="261"/>
    </row>
    <row r="18" spans="2:48" ht="24.75" customHeight="1">
      <c r="B18" s="190"/>
      <c r="C18" s="191"/>
      <c r="D18" s="191"/>
      <c r="E18" s="191"/>
      <c r="F18" s="191"/>
      <c r="G18" s="305"/>
      <c r="H18" s="265" t="s">
        <v>139</v>
      </c>
      <c r="I18" s="266"/>
      <c r="J18" s="266"/>
      <c r="K18" s="266"/>
      <c r="L18" s="266"/>
      <c r="M18" s="266"/>
      <c r="N18" s="267"/>
      <c r="O18" s="262" t="s">
        <v>12</v>
      </c>
      <c r="P18" s="263"/>
      <c r="Q18" s="263"/>
      <c r="R18" s="263"/>
      <c r="S18" s="264">
        <v>20000</v>
      </c>
      <c r="T18" s="264"/>
      <c r="U18" s="264"/>
      <c r="V18" s="264"/>
      <c r="W18" s="264"/>
      <c r="X18" s="264"/>
      <c r="Y18" s="264"/>
      <c r="Z18" s="264"/>
      <c r="AA18" s="264"/>
      <c r="AB18" s="250" t="s">
        <v>122</v>
      </c>
      <c r="AC18" s="250"/>
      <c r="AD18" s="250"/>
      <c r="AE18" s="251"/>
      <c r="AF18" s="262" t="s">
        <v>13</v>
      </c>
      <c r="AG18" s="263"/>
      <c r="AH18" s="263"/>
      <c r="AI18" s="263"/>
      <c r="AJ18" s="264">
        <v>20000</v>
      </c>
      <c r="AK18" s="264"/>
      <c r="AL18" s="264"/>
      <c r="AM18" s="264"/>
      <c r="AN18" s="264"/>
      <c r="AO18" s="264"/>
      <c r="AP18" s="264"/>
      <c r="AQ18" s="264"/>
      <c r="AR18" s="264"/>
      <c r="AS18" s="250" t="s">
        <v>122</v>
      </c>
      <c r="AT18" s="250"/>
      <c r="AU18" s="250"/>
      <c r="AV18" s="251"/>
    </row>
    <row r="19" spans="2:48" ht="24.75" customHeight="1">
      <c r="B19" s="176"/>
      <c r="C19" s="177"/>
      <c r="D19" s="177"/>
      <c r="E19" s="177"/>
      <c r="F19" s="177"/>
      <c r="G19" s="306"/>
      <c r="H19" s="239" t="s">
        <v>140</v>
      </c>
      <c r="I19" s="240"/>
      <c r="J19" s="240"/>
      <c r="K19" s="240"/>
      <c r="L19" s="240"/>
      <c r="M19" s="240"/>
      <c r="N19" s="241"/>
      <c r="O19" s="235" t="s">
        <v>12</v>
      </c>
      <c r="P19" s="236"/>
      <c r="Q19" s="236"/>
      <c r="R19" s="236"/>
      <c r="S19" s="252">
        <v>6000</v>
      </c>
      <c r="T19" s="252"/>
      <c r="U19" s="252"/>
      <c r="V19" s="252"/>
      <c r="W19" s="252"/>
      <c r="X19" s="252"/>
      <c r="Y19" s="252"/>
      <c r="Z19" s="252"/>
      <c r="AA19" s="252"/>
      <c r="AB19" s="248" t="s">
        <v>122</v>
      </c>
      <c r="AC19" s="248"/>
      <c r="AD19" s="248"/>
      <c r="AE19" s="249"/>
      <c r="AF19" s="235" t="s">
        <v>13</v>
      </c>
      <c r="AG19" s="236"/>
      <c r="AH19" s="236"/>
      <c r="AI19" s="236"/>
      <c r="AJ19" s="252">
        <v>6000</v>
      </c>
      <c r="AK19" s="252"/>
      <c r="AL19" s="252"/>
      <c r="AM19" s="252"/>
      <c r="AN19" s="252"/>
      <c r="AO19" s="252"/>
      <c r="AP19" s="252"/>
      <c r="AQ19" s="252"/>
      <c r="AR19" s="252"/>
      <c r="AS19" s="248" t="s">
        <v>122</v>
      </c>
      <c r="AT19" s="248"/>
      <c r="AU19" s="248"/>
      <c r="AV19" s="249"/>
    </row>
    <row r="20" spans="2:48" ht="24.75" customHeight="1">
      <c r="B20" s="173" t="s">
        <v>10</v>
      </c>
      <c r="C20" s="242"/>
      <c r="D20" s="242"/>
      <c r="E20" s="242"/>
      <c r="F20" s="242"/>
      <c r="G20" s="258"/>
      <c r="H20" s="253" t="s">
        <v>5</v>
      </c>
      <c r="I20" s="254"/>
      <c r="J20" s="254"/>
      <c r="K20" s="254"/>
      <c r="L20" s="254"/>
      <c r="M20" s="254"/>
      <c r="N20" s="255"/>
      <c r="O20" s="205" t="s">
        <v>12</v>
      </c>
      <c r="P20" s="206"/>
      <c r="Q20" s="206"/>
      <c r="R20" s="206"/>
      <c r="S20" s="207">
        <v>7700</v>
      </c>
      <c r="T20" s="207"/>
      <c r="U20" s="207"/>
      <c r="V20" s="207"/>
      <c r="W20" s="207"/>
      <c r="X20" s="207"/>
      <c r="Y20" s="207"/>
      <c r="Z20" s="207"/>
      <c r="AA20" s="207"/>
      <c r="AB20" s="237" t="s">
        <v>120</v>
      </c>
      <c r="AC20" s="237"/>
      <c r="AD20" s="237"/>
      <c r="AE20" s="238"/>
      <c r="AF20" s="205" t="s">
        <v>13</v>
      </c>
      <c r="AG20" s="206"/>
      <c r="AH20" s="206"/>
      <c r="AI20" s="206"/>
      <c r="AJ20" s="207">
        <v>7900</v>
      </c>
      <c r="AK20" s="207"/>
      <c r="AL20" s="207"/>
      <c r="AM20" s="207"/>
      <c r="AN20" s="207"/>
      <c r="AO20" s="207"/>
      <c r="AP20" s="207"/>
      <c r="AQ20" s="207"/>
      <c r="AR20" s="207"/>
      <c r="AS20" s="237" t="s">
        <v>120</v>
      </c>
      <c r="AT20" s="237"/>
      <c r="AU20" s="237"/>
      <c r="AV20" s="238"/>
    </row>
    <row r="21" spans="2:48" ht="24.75" customHeight="1">
      <c r="B21" s="243"/>
      <c r="C21" s="244"/>
      <c r="D21" s="244"/>
      <c r="E21" s="244"/>
      <c r="F21" s="244"/>
      <c r="G21" s="259"/>
      <c r="H21" s="227" t="s">
        <v>139</v>
      </c>
      <c r="I21" s="228"/>
      <c r="J21" s="228"/>
      <c r="K21" s="228"/>
      <c r="L21" s="228"/>
      <c r="M21" s="228"/>
      <c r="N21" s="229"/>
      <c r="O21" s="230" t="s">
        <v>12</v>
      </c>
      <c r="P21" s="231"/>
      <c r="Q21" s="231"/>
      <c r="R21" s="231"/>
      <c r="S21" s="256">
        <v>20000</v>
      </c>
      <c r="T21" s="256"/>
      <c r="U21" s="256"/>
      <c r="V21" s="256"/>
      <c r="W21" s="256"/>
      <c r="X21" s="256"/>
      <c r="Y21" s="256"/>
      <c r="Z21" s="256"/>
      <c r="AA21" s="256"/>
      <c r="AB21" s="233" t="s">
        <v>122</v>
      </c>
      <c r="AC21" s="233"/>
      <c r="AD21" s="233"/>
      <c r="AE21" s="234"/>
      <c r="AF21" s="230" t="s">
        <v>13</v>
      </c>
      <c r="AG21" s="231"/>
      <c r="AH21" s="231"/>
      <c r="AI21" s="231"/>
      <c r="AJ21" s="256">
        <v>20000</v>
      </c>
      <c r="AK21" s="256"/>
      <c r="AL21" s="256"/>
      <c r="AM21" s="256"/>
      <c r="AN21" s="256"/>
      <c r="AO21" s="256"/>
      <c r="AP21" s="256"/>
      <c r="AQ21" s="256"/>
      <c r="AR21" s="256"/>
      <c r="AS21" s="233" t="s">
        <v>122</v>
      </c>
      <c r="AT21" s="233"/>
      <c r="AU21" s="233"/>
      <c r="AV21" s="234"/>
    </row>
    <row r="22" spans="2:48" ht="24.75" customHeight="1">
      <c r="B22" s="243"/>
      <c r="C22" s="244"/>
      <c r="D22" s="244"/>
      <c r="E22" s="244"/>
      <c r="F22" s="244"/>
      <c r="G22" s="259"/>
      <c r="H22" s="239" t="s">
        <v>140</v>
      </c>
      <c r="I22" s="240"/>
      <c r="J22" s="240"/>
      <c r="K22" s="240"/>
      <c r="L22" s="240"/>
      <c r="M22" s="240"/>
      <c r="N22" s="241"/>
      <c r="O22" s="235" t="s">
        <v>12</v>
      </c>
      <c r="P22" s="236"/>
      <c r="Q22" s="236"/>
      <c r="R22" s="236"/>
      <c r="S22" s="252">
        <v>20000</v>
      </c>
      <c r="T22" s="252"/>
      <c r="U22" s="252"/>
      <c r="V22" s="252"/>
      <c r="W22" s="252"/>
      <c r="X22" s="252"/>
      <c r="Y22" s="252"/>
      <c r="Z22" s="252"/>
      <c r="AA22" s="252"/>
      <c r="AB22" s="248" t="s">
        <v>122</v>
      </c>
      <c r="AC22" s="248"/>
      <c r="AD22" s="248"/>
      <c r="AE22" s="249"/>
      <c r="AF22" s="235" t="s">
        <v>13</v>
      </c>
      <c r="AG22" s="236"/>
      <c r="AH22" s="236"/>
      <c r="AI22" s="236"/>
      <c r="AJ22" s="252">
        <v>20000</v>
      </c>
      <c r="AK22" s="252"/>
      <c r="AL22" s="252"/>
      <c r="AM22" s="252"/>
      <c r="AN22" s="252"/>
      <c r="AO22" s="252"/>
      <c r="AP22" s="252"/>
      <c r="AQ22" s="252"/>
      <c r="AR22" s="252"/>
      <c r="AS22" s="248" t="s">
        <v>122</v>
      </c>
      <c r="AT22" s="248"/>
      <c r="AU22" s="248"/>
      <c r="AV22" s="249"/>
    </row>
    <row r="23" spans="2:48" ht="24.75" customHeight="1">
      <c r="B23" s="173" t="s">
        <v>11</v>
      </c>
      <c r="C23" s="242"/>
      <c r="D23" s="242"/>
      <c r="E23" s="242"/>
      <c r="F23" s="242"/>
      <c r="G23" s="242"/>
      <c r="H23" s="253" t="s">
        <v>5</v>
      </c>
      <c r="I23" s="254"/>
      <c r="J23" s="254"/>
      <c r="K23" s="254"/>
      <c r="L23" s="254"/>
      <c r="M23" s="254"/>
      <c r="N23" s="255"/>
      <c r="O23" s="205" t="s">
        <v>12</v>
      </c>
      <c r="P23" s="206"/>
      <c r="Q23" s="206"/>
      <c r="R23" s="206"/>
      <c r="S23" s="257"/>
      <c r="T23" s="257"/>
      <c r="U23" s="257"/>
      <c r="V23" s="257"/>
      <c r="W23" s="257"/>
      <c r="X23" s="257"/>
      <c r="Y23" s="257"/>
      <c r="Z23" s="257"/>
      <c r="AA23" s="257"/>
      <c r="AB23" s="237" t="s">
        <v>120</v>
      </c>
      <c r="AC23" s="237"/>
      <c r="AD23" s="237"/>
      <c r="AE23" s="238"/>
      <c r="AF23" s="205" t="s">
        <v>13</v>
      </c>
      <c r="AG23" s="206"/>
      <c r="AH23" s="206"/>
      <c r="AI23" s="206"/>
      <c r="AJ23" s="257"/>
      <c r="AK23" s="257"/>
      <c r="AL23" s="257"/>
      <c r="AM23" s="257"/>
      <c r="AN23" s="257"/>
      <c r="AO23" s="257"/>
      <c r="AP23" s="257"/>
      <c r="AQ23" s="257"/>
      <c r="AR23" s="257"/>
      <c r="AS23" s="237" t="s">
        <v>120</v>
      </c>
      <c r="AT23" s="237"/>
      <c r="AU23" s="237"/>
      <c r="AV23" s="238"/>
    </row>
    <row r="24" spans="2:48" ht="24.75" customHeight="1">
      <c r="B24" s="243"/>
      <c r="C24" s="244"/>
      <c r="D24" s="244"/>
      <c r="E24" s="244"/>
      <c r="F24" s="244"/>
      <c r="G24" s="244"/>
      <c r="H24" s="227" t="s">
        <v>139</v>
      </c>
      <c r="I24" s="228"/>
      <c r="J24" s="228"/>
      <c r="K24" s="228"/>
      <c r="L24" s="228"/>
      <c r="M24" s="228"/>
      <c r="N24" s="229"/>
      <c r="O24" s="230" t="s">
        <v>12</v>
      </c>
      <c r="P24" s="231"/>
      <c r="Q24" s="231"/>
      <c r="R24" s="231"/>
      <c r="S24" s="232"/>
      <c r="T24" s="232"/>
      <c r="U24" s="232"/>
      <c r="V24" s="232"/>
      <c r="W24" s="232"/>
      <c r="X24" s="232"/>
      <c r="Y24" s="232"/>
      <c r="Z24" s="232"/>
      <c r="AA24" s="232"/>
      <c r="AB24" s="233" t="s">
        <v>122</v>
      </c>
      <c r="AC24" s="233"/>
      <c r="AD24" s="233"/>
      <c r="AE24" s="234"/>
      <c r="AF24" s="230" t="s">
        <v>13</v>
      </c>
      <c r="AG24" s="231"/>
      <c r="AH24" s="231"/>
      <c r="AI24" s="231"/>
      <c r="AJ24" s="232"/>
      <c r="AK24" s="232"/>
      <c r="AL24" s="232"/>
      <c r="AM24" s="232"/>
      <c r="AN24" s="232"/>
      <c r="AO24" s="232"/>
      <c r="AP24" s="232"/>
      <c r="AQ24" s="232"/>
      <c r="AR24" s="232"/>
      <c r="AS24" s="233" t="s">
        <v>122</v>
      </c>
      <c r="AT24" s="233"/>
      <c r="AU24" s="233"/>
      <c r="AV24" s="234"/>
    </row>
    <row r="25" spans="2:48" ht="24.75" customHeight="1">
      <c r="B25" s="245"/>
      <c r="C25" s="246"/>
      <c r="D25" s="246"/>
      <c r="E25" s="246"/>
      <c r="F25" s="246"/>
      <c r="G25" s="246"/>
      <c r="H25" s="239" t="s">
        <v>140</v>
      </c>
      <c r="I25" s="240"/>
      <c r="J25" s="240"/>
      <c r="K25" s="240"/>
      <c r="L25" s="240"/>
      <c r="M25" s="240"/>
      <c r="N25" s="241"/>
      <c r="O25" s="235" t="s">
        <v>12</v>
      </c>
      <c r="P25" s="236"/>
      <c r="Q25" s="236"/>
      <c r="R25" s="236"/>
      <c r="S25" s="247"/>
      <c r="T25" s="247"/>
      <c r="U25" s="247"/>
      <c r="V25" s="247"/>
      <c r="W25" s="247"/>
      <c r="X25" s="247"/>
      <c r="Y25" s="247"/>
      <c r="Z25" s="247"/>
      <c r="AA25" s="247"/>
      <c r="AB25" s="248" t="s">
        <v>122</v>
      </c>
      <c r="AC25" s="248"/>
      <c r="AD25" s="248"/>
      <c r="AE25" s="249"/>
      <c r="AF25" s="235" t="s">
        <v>13</v>
      </c>
      <c r="AG25" s="236"/>
      <c r="AH25" s="236"/>
      <c r="AI25" s="236"/>
      <c r="AJ25" s="247"/>
      <c r="AK25" s="247"/>
      <c r="AL25" s="247"/>
      <c r="AM25" s="247"/>
      <c r="AN25" s="247"/>
      <c r="AO25" s="247"/>
      <c r="AP25" s="247"/>
      <c r="AQ25" s="247"/>
      <c r="AR25" s="247"/>
      <c r="AS25" s="248" t="s">
        <v>122</v>
      </c>
      <c r="AT25" s="248"/>
      <c r="AU25" s="248"/>
      <c r="AV25" s="249"/>
    </row>
    <row r="26" spans="2:48" ht="24.75" customHeight="1">
      <c r="B26" s="219" t="s">
        <v>7</v>
      </c>
      <c r="C26" s="220"/>
      <c r="D26" s="220"/>
      <c r="E26" s="220"/>
      <c r="F26" s="220"/>
      <c r="G26" s="220"/>
      <c r="H26" s="220"/>
      <c r="I26" s="220"/>
      <c r="J26" s="220"/>
      <c r="K26" s="220"/>
      <c r="L26" s="220"/>
      <c r="M26" s="220"/>
      <c r="N26" s="221"/>
      <c r="O26" s="224" t="s">
        <v>12</v>
      </c>
      <c r="P26" s="225"/>
      <c r="Q26" s="225"/>
      <c r="R26" s="225"/>
      <c r="S26" s="226"/>
      <c r="T26" s="226"/>
      <c r="U26" s="226"/>
      <c r="V26" s="226"/>
      <c r="W26" s="226"/>
      <c r="X26" s="226"/>
      <c r="Y26" s="226"/>
      <c r="Z26" s="226"/>
      <c r="AA26" s="226"/>
      <c r="AB26" s="222" t="s">
        <v>120</v>
      </c>
      <c r="AC26" s="222"/>
      <c r="AD26" s="222"/>
      <c r="AE26" s="223"/>
      <c r="AF26" s="224" t="s">
        <v>13</v>
      </c>
      <c r="AG26" s="225"/>
      <c r="AH26" s="225"/>
      <c r="AI26" s="225"/>
      <c r="AJ26" s="226"/>
      <c r="AK26" s="226"/>
      <c r="AL26" s="226"/>
      <c r="AM26" s="226"/>
      <c r="AN26" s="226"/>
      <c r="AO26" s="226"/>
      <c r="AP26" s="226"/>
      <c r="AQ26" s="226"/>
      <c r="AR26" s="226"/>
      <c r="AS26" s="222" t="s">
        <v>120</v>
      </c>
      <c r="AT26" s="222"/>
      <c r="AU26" s="222"/>
      <c r="AV26" s="223"/>
    </row>
    <row r="27" spans="2:48" ht="24.75" customHeight="1">
      <c r="B27" s="219" t="s">
        <v>14</v>
      </c>
      <c r="C27" s="220"/>
      <c r="D27" s="220"/>
      <c r="E27" s="220"/>
      <c r="F27" s="220"/>
      <c r="G27" s="220"/>
      <c r="H27" s="220"/>
      <c r="I27" s="220"/>
      <c r="J27" s="220"/>
      <c r="K27" s="220"/>
      <c r="L27" s="220"/>
      <c r="M27" s="220"/>
      <c r="N27" s="221"/>
      <c r="O27" s="224" t="s">
        <v>12</v>
      </c>
      <c r="P27" s="225"/>
      <c r="Q27" s="225"/>
      <c r="R27" s="225"/>
      <c r="S27" s="226"/>
      <c r="T27" s="226"/>
      <c r="U27" s="226"/>
      <c r="V27" s="226"/>
      <c r="W27" s="226"/>
      <c r="X27" s="226"/>
      <c r="Y27" s="226"/>
      <c r="Z27" s="226"/>
      <c r="AA27" s="226"/>
      <c r="AB27" s="222" t="s">
        <v>123</v>
      </c>
      <c r="AC27" s="222"/>
      <c r="AD27" s="222"/>
      <c r="AE27" s="223"/>
      <c r="AF27" s="224" t="s">
        <v>13</v>
      </c>
      <c r="AG27" s="225"/>
      <c r="AH27" s="225"/>
      <c r="AI27" s="225"/>
      <c r="AJ27" s="226"/>
      <c r="AK27" s="226"/>
      <c r="AL27" s="226"/>
      <c r="AM27" s="226"/>
      <c r="AN27" s="226"/>
      <c r="AO27" s="226"/>
      <c r="AP27" s="226"/>
      <c r="AQ27" s="226"/>
      <c r="AR27" s="226"/>
      <c r="AS27" s="222" t="s">
        <v>124</v>
      </c>
      <c r="AT27" s="222"/>
      <c r="AU27" s="222"/>
      <c r="AV27" s="223"/>
    </row>
    <row r="28" spans="2:48" ht="24.75" customHeight="1">
      <c r="B28" s="219" t="s">
        <v>15</v>
      </c>
      <c r="C28" s="220"/>
      <c r="D28" s="220"/>
      <c r="E28" s="220"/>
      <c r="F28" s="220"/>
      <c r="G28" s="220"/>
      <c r="H28" s="220"/>
      <c r="I28" s="220"/>
      <c r="J28" s="220"/>
      <c r="K28" s="220"/>
      <c r="L28" s="220"/>
      <c r="M28" s="220"/>
      <c r="N28" s="221"/>
      <c r="O28" s="224" t="s">
        <v>12</v>
      </c>
      <c r="P28" s="225"/>
      <c r="Q28" s="225"/>
      <c r="R28" s="225"/>
      <c r="S28" s="210">
        <v>11000</v>
      </c>
      <c r="T28" s="210"/>
      <c r="U28" s="210"/>
      <c r="V28" s="210"/>
      <c r="W28" s="210"/>
      <c r="X28" s="210"/>
      <c r="Y28" s="210"/>
      <c r="Z28" s="210"/>
      <c r="AA28" s="210"/>
      <c r="AB28" s="222" t="s">
        <v>125</v>
      </c>
      <c r="AC28" s="222"/>
      <c r="AD28" s="222"/>
      <c r="AE28" s="223"/>
      <c r="AF28" s="224" t="s">
        <v>13</v>
      </c>
      <c r="AG28" s="225"/>
      <c r="AH28" s="225"/>
      <c r="AI28" s="225"/>
      <c r="AJ28" s="210">
        <v>12000</v>
      </c>
      <c r="AK28" s="210"/>
      <c r="AL28" s="210"/>
      <c r="AM28" s="210"/>
      <c r="AN28" s="210"/>
      <c r="AO28" s="210"/>
      <c r="AP28" s="210"/>
      <c r="AQ28" s="210"/>
      <c r="AR28" s="210"/>
      <c r="AS28" s="222" t="s">
        <v>125</v>
      </c>
      <c r="AT28" s="222"/>
      <c r="AU28" s="222"/>
      <c r="AV28" s="223"/>
    </row>
    <row r="29" spans="2:48" ht="24.75" customHeight="1">
      <c r="B29" s="202" t="s">
        <v>18</v>
      </c>
      <c r="C29" s="203"/>
      <c r="D29" s="203"/>
      <c r="E29" s="203"/>
      <c r="F29" s="203"/>
      <c r="G29" s="203"/>
      <c r="H29" s="203"/>
      <c r="I29" s="203"/>
      <c r="J29" s="203"/>
      <c r="K29" s="203"/>
      <c r="L29" s="203"/>
      <c r="M29" s="203"/>
      <c r="N29" s="204"/>
      <c r="O29" s="205" t="s">
        <v>12</v>
      </c>
      <c r="P29" s="206"/>
      <c r="Q29" s="206"/>
      <c r="R29" s="206"/>
      <c r="S29" s="207">
        <v>1000</v>
      </c>
      <c r="T29" s="207"/>
      <c r="U29" s="207"/>
      <c r="V29" s="207"/>
      <c r="W29" s="207"/>
      <c r="X29" s="207"/>
      <c r="Y29" s="207"/>
      <c r="Z29" s="207"/>
      <c r="AA29" s="207"/>
      <c r="AB29" s="208" t="s">
        <v>125</v>
      </c>
      <c r="AC29" s="208"/>
      <c r="AD29" s="208"/>
      <c r="AE29" s="209"/>
      <c r="AF29" s="205" t="s">
        <v>13</v>
      </c>
      <c r="AG29" s="206"/>
      <c r="AH29" s="206"/>
      <c r="AI29" s="206"/>
      <c r="AJ29" s="207">
        <v>1000</v>
      </c>
      <c r="AK29" s="207"/>
      <c r="AL29" s="207"/>
      <c r="AM29" s="207"/>
      <c r="AN29" s="207"/>
      <c r="AO29" s="207"/>
      <c r="AP29" s="207"/>
      <c r="AQ29" s="207"/>
      <c r="AR29" s="207"/>
      <c r="AS29" s="208" t="s">
        <v>125</v>
      </c>
      <c r="AT29" s="208"/>
      <c r="AU29" s="208"/>
      <c r="AV29" s="209"/>
    </row>
    <row r="30" spans="2:48" ht="33.75" customHeight="1">
      <c r="B30" s="202" t="s">
        <v>16</v>
      </c>
      <c r="C30" s="203"/>
      <c r="D30" s="203"/>
      <c r="E30" s="203"/>
      <c r="F30" s="203"/>
      <c r="G30" s="203"/>
      <c r="H30" s="203"/>
      <c r="I30" s="203"/>
      <c r="J30" s="203"/>
      <c r="K30" s="203"/>
      <c r="L30" s="203"/>
      <c r="M30" s="203"/>
      <c r="N30" s="204"/>
      <c r="O30" s="216" t="s">
        <v>62</v>
      </c>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8"/>
    </row>
    <row r="31" spans="2:48" ht="21.75" customHeight="1">
      <c r="B31" s="219" t="s">
        <v>8</v>
      </c>
      <c r="C31" s="220"/>
      <c r="D31" s="220"/>
      <c r="E31" s="220"/>
      <c r="F31" s="220"/>
      <c r="G31" s="220"/>
      <c r="H31" s="220"/>
      <c r="I31" s="220"/>
      <c r="J31" s="220"/>
      <c r="K31" s="220"/>
      <c r="L31" s="220"/>
      <c r="M31" s="220"/>
      <c r="N31" s="221"/>
      <c r="O31" s="216" t="s">
        <v>21</v>
      </c>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8"/>
    </row>
    <row r="32" spans="2:48" ht="18.600000000000001" customHeight="1">
      <c r="B32" s="173" t="s">
        <v>2</v>
      </c>
      <c r="C32" s="211"/>
      <c r="D32" s="211"/>
      <c r="E32" s="211"/>
      <c r="F32" s="211"/>
      <c r="G32" s="211"/>
      <c r="H32" s="211"/>
      <c r="I32" s="211"/>
      <c r="J32" s="211"/>
      <c r="K32" s="211"/>
      <c r="L32" s="211"/>
      <c r="M32" s="211"/>
      <c r="N32" s="212"/>
      <c r="O32" s="179" t="s">
        <v>46</v>
      </c>
      <c r="P32" s="180"/>
      <c r="Q32" s="180"/>
      <c r="R32" s="180"/>
      <c r="S32" s="180"/>
      <c r="T32" s="180"/>
      <c r="U32" s="180"/>
      <c r="V32" s="181"/>
      <c r="W32" s="12" t="s">
        <v>27</v>
      </c>
      <c r="X32" s="6"/>
      <c r="Y32" s="6"/>
      <c r="Z32" s="6"/>
      <c r="AA32" s="6"/>
      <c r="AB32" s="6"/>
      <c r="AC32" s="6"/>
      <c r="AD32" s="6"/>
      <c r="AE32" s="8"/>
      <c r="AF32" s="182" t="s">
        <v>47</v>
      </c>
      <c r="AG32" s="180"/>
      <c r="AH32" s="180"/>
      <c r="AI32" s="180"/>
      <c r="AJ32" s="180"/>
      <c r="AK32" s="180"/>
      <c r="AL32" s="180"/>
      <c r="AM32" s="181"/>
      <c r="AN32" s="12" t="s">
        <v>126</v>
      </c>
      <c r="AO32" s="6"/>
      <c r="AP32" s="6"/>
      <c r="AQ32" s="6"/>
      <c r="AR32" s="6"/>
      <c r="AS32" s="6"/>
      <c r="AT32" s="6"/>
      <c r="AU32" s="6"/>
      <c r="AV32" s="7"/>
    </row>
    <row r="33" spans="2:48" ht="18.600000000000001" customHeight="1">
      <c r="B33" s="213"/>
      <c r="C33" s="214"/>
      <c r="D33" s="214"/>
      <c r="E33" s="214"/>
      <c r="F33" s="214"/>
      <c r="G33" s="214"/>
      <c r="H33" s="214"/>
      <c r="I33" s="214"/>
      <c r="J33" s="214"/>
      <c r="K33" s="214"/>
      <c r="L33" s="214"/>
      <c r="M33" s="214"/>
      <c r="N33" s="215"/>
      <c r="O33" s="183" t="s">
        <v>0</v>
      </c>
      <c r="P33" s="184"/>
      <c r="Q33" s="184"/>
      <c r="R33" s="184"/>
      <c r="S33" s="184"/>
      <c r="T33" s="184"/>
      <c r="U33" s="184"/>
      <c r="V33" s="185"/>
      <c r="W33" s="186" t="s">
        <v>127</v>
      </c>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8"/>
    </row>
    <row r="34" spans="2:48" ht="18.600000000000001" customHeight="1">
      <c r="B34" s="173" t="s">
        <v>3</v>
      </c>
      <c r="C34" s="174"/>
      <c r="D34" s="174"/>
      <c r="E34" s="174"/>
      <c r="F34" s="174"/>
      <c r="G34" s="174"/>
      <c r="H34" s="174"/>
      <c r="I34" s="174"/>
      <c r="J34" s="174"/>
      <c r="K34" s="174"/>
      <c r="L34" s="174"/>
      <c r="M34" s="174"/>
      <c r="N34" s="175"/>
      <c r="O34" s="179" t="s">
        <v>46</v>
      </c>
      <c r="P34" s="180"/>
      <c r="Q34" s="180"/>
      <c r="R34" s="180"/>
      <c r="S34" s="180"/>
      <c r="T34" s="180"/>
      <c r="U34" s="180"/>
      <c r="V34" s="181"/>
      <c r="W34" s="12" t="s">
        <v>63</v>
      </c>
      <c r="X34" s="6"/>
      <c r="Y34" s="6"/>
      <c r="Z34" s="6"/>
      <c r="AA34" s="6"/>
      <c r="AB34" s="6"/>
      <c r="AC34" s="6"/>
      <c r="AD34" s="6"/>
      <c r="AE34" s="6"/>
      <c r="AF34" s="182" t="s">
        <v>47</v>
      </c>
      <c r="AG34" s="180"/>
      <c r="AH34" s="180"/>
      <c r="AI34" s="180"/>
      <c r="AJ34" s="180"/>
      <c r="AK34" s="180"/>
      <c r="AL34" s="180"/>
      <c r="AM34" s="181"/>
      <c r="AN34" s="12" t="s">
        <v>128</v>
      </c>
      <c r="AO34" s="6"/>
      <c r="AP34" s="6"/>
      <c r="AQ34" s="6"/>
      <c r="AR34" s="6"/>
      <c r="AS34" s="6"/>
      <c r="AT34" s="6"/>
      <c r="AU34" s="6"/>
      <c r="AV34" s="7"/>
    </row>
    <row r="35" spans="2:48" ht="18.600000000000001" customHeight="1">
      <c r="B35" s="176"/>
      <c r="C35" s="177"/>
      <c r="D35" s="177"/>
      <c r="E35" s="177"/>
      <c r="F35" s="177"/>
      <c r="G35" s="177"/>
      <c r="H35" s="177"/>
      <c r="I35" s="177"/>
      <c r="J35" s="177"/>
      <c r="K35" s="177"/>
      <c r="L35" s="177"/>
      <c r="M35" s="177"/>
      <c r="N35" s="178"/>
      <c r="O35" s="183" t="s">
        <v>0</v>
      </c>
      <c r="P35" s="184"/>
      <c r="Q35" s="184"/>
      <c r="R35" s="184"/>
      <c r="S35" s="184"/>
      <c r="T35" s="184"/>
      <c r="U35" s="184"/>
      <c r="V35" s="185"/>
      <c r="W35" s="186" t="s">
        <v>127</v>
      </c>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8"/>
    </row>
    <row r="36" spans="2:48" ht="18.600000000000001" customHeight="1">
      <c r="B36" s="189" t="s">
        <v>1</v>
      </c>
      <c r="C36" s="174"/>
      <c r="D36" s="174"/>
      <c r="E36" s="174"/>
      <c r="F36" s="174"/>
      <c r="G36" s="174"/>
      <c r="H36" s="174"/>
      <c r="I36" s="174"/>
      <c r="J36" s="174"/>
      <c r="K36" s="174"/>
      <c r="L36" s="174"/>
      <c r="M36" s="174"/>
      <c r="N36" s="175"/>
      <c r="O36" s="193" t="s">
        <v>64</v>
      </c>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5"/>
    </row>
    <row r="37" spans="2:48" ht="18.600000000000001" customHeight="1">
      <c r="B37" s="190"/>
      <c r="C37" s="191"/>
      <c r="D37" s="191"/>
      <c r="E37" s="191"/>
      <c r="F37" s="191"/>
      <c r="G37" s="191"/>
      <c r="H37" s="191"/>
      <c r="I37" s="191"/>
      <c r="J37" s="191"/>
      <c r="K37" s="191"/>
      <c r="L37" s="191"/>
      <c r="M37" s="191"/>
      <c r="N37" s="192"/>
      <c r="O37" s="196"/>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8"/>
    </row>
    <row r="38" spans="2:48" ht="18.600000000000001" customHeight="1">
      <c r="B38" s="190"/>
      <c r="C38" s="191"/>
      <c r="D38" s="191"/>
      <c r="E38" s="191"/>
      <c r="F38" s="191"/>
      <c r="G38" s="191"/>
      <c r="H38" s="191"/>
      <c r="I38" s="191"/>
      <c r="J38" s="191"/>
      <c r="K38" s="191"/>
      <c r="L38" s="191"/>
      <c r="M38" s="191"/>
      <c r="N38" s="192"/>
      <c r="O38" s="199"/>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1"/>
    </row>
    <row r="39" spans="2:48" ht="18.600000000000001" customHeight="1">
      <c r="B39" s="190"/>
      <c r="C39" s="191"/>
      <c r="D39" s="191"/>
      <c r="E39" s="191"/>
      <c r="F39" s="191"/>
      <c r="G39" s="191"/>
      <c r="H39" s="191"/>
      <c r="I39" s="191"/>
      <c r="J39" s="191"/>
      <c r="K39" s="191"/>
      <c r="L39" s="191"/>
      <c r="M39" s="191"/>
      <c r="N39" s="192"/>
      <c r="O39" s="199"/>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1"/>
    </row>
    <row r="40" spans="2:48" ht="18.600000000000001" customHeight="1">
      <c r="B40" s="190"/>
      <c r="C40" s="191"/>
      <c r="D40" s="191"/>
      <c r="E40" s="191"/>
      <c r="F40" s="191"/>
      <c r="G40" s="191"/>
      <c r="H40" s="191"/>
      <c r="I40" s="191"/>
      <c r="J40" s="191"/>
      <c r="K40" s="191"/>
      <c r="L40" s="191"/>
      <c r="M40" s="191"/>
      <c r="N40" s="192"/>
      <c r="O40" s="168"/>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70"/>
    </row>
    <row r="41" spans="2:48" ht="18.600000000000001" customHeight="1">
      <c r="B41" s="171" t="s">
        <v>20</v>
      </c>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row>
    <row r="42" spans="2:48" ht="18.600000000000001" customHeight="1">
      <c r="B42" s="172" t="s">
        <v>129</v>
      </c>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row>
  </sheetData>
  <mergeCells count="149">
    <mergeCell ref="B8:N9"/>
    <mergeCell ref="O8:AV9"/>
    <mergeCell ref="B1:AV1"/>
    <mergeCell ref="B3:N4"/>
    <mergeCell ref="O3:AV4"/>
    <mergeCell ref="B5:N5"/>
    <mergeCell ref="B6:N7"/>
    <mergeCell ref="O6:AV7"/>
    <mergeCell ref="AB16:AE16"/>
    <mergeCell ref="AJ15:AR15"/>
    <mergeCell ref="AS15:AV15"/>
    <mergeCell ref="AF16:AI16"/>
    <mergeCell ref="H16:N16"/>
    <mergeCell ref="O16:R16"/>
    <mergeCell ref="S16:AA16"/>
    <mergeCell ref="B10:N11"/>
    <mergeCell ref="O10:AV11"/>
    <mergeCell ref="AF14:AI14"/>
    <mergeCell ref="B14:G19"/>
    <mergeCell ref="AJ16:AR16"/>
    <mergeCell ref="AS16:AV16"/>
    <mergeCell ref="S14:AA14"/>
    <mergeCell ref="AJ14:AR14"/>
    <mergeCell ref="B12:N13"/>
    <mergeCell ref="O12:AV13"/>
    <mergeCell ref="AS14:AV14"/>
    <mergeCell ref="H15:N15"/>
    <mergeCell ref="O15:R15"/>
    <mergeCell ref="S15:AA15"/>
    <mergeCell ref="AB15:AE15"/>
    <mergeCell ref="AF15:AI15"/>
    <mergeCell ref="AB14:AE14"/>
    <mergeCell ref="H14:N14"/>
    <mergeCell ref="O14:R14"/>
    <mergeCell ref="B20:G22"/>
    <mergeCell ref="H20:N20"/>
    <mergeCell ref="O20:R20"/>
    <mergeCell ref="S20:AA20"/>
    <mergeCell ref="H22:N22"/>
    <mergeCell ref="H21:N21"/>
    <mergeCell ref="AS17:AV17"/>
    <mergeCell ref="AF17:AI17"/>
    <mergeCell ref="AJ17:AR17"/>
    <mergeCell ref="AS18:AV18"/>
    <mergeCell ref="H17:N17"/>
    <mergeCell ref="O17:R17"/>
    <mergeCell ref="S17:AA17"/>
    <mergeCell ref="AB17:AE17"/>
    <mergeCell ref="H18:N18"/>
    <mergeCell ref="O18:R18"/>
    <mergeCell ref="H19:N19"/>
    <mergeCell ref="AS19:AV19"/>
    <mergeCell ref="S18:AA18"/>
    <mergeCell ref="AF18:AI18"/>
    <mergeCell ref="AJ18:AR18"/>
    <mergeCell ref="AJ19:AR19"/>
    <mergeCell ref="AB20:AE20"/>
    <mergeCell ref="AF20:AI20"/>
    <mergeCell ref="AB18:AE18"/>
    <mergeCell ref="AJ20:AR20"/>
    <mergeCell ref="AS20:AV20"/>
    <mergeCell ref="AF21:AI21"/>
    <mergeCell ref="AJ22:AR22"/>
    <mergeCell ref="AS22:AV22"/>
    <mergeCell ref="AF23:AI23"/>
    <mergeCell ref="AS21:AV21"/>
    <mergeCell ref="H23:N23"/>
    <mergeCell ref="O23:R23"/>
    <mergeCell ref="S22:AA22"/>
    <mergeCell ref="O21:R21"/>
    <mergeCell ref="S21:AA21"/>
    <mergeCell ref="S23:AA23"/>
    <mergeCell ref="AB23:AE23"/>
    <mergeCell ref="AJ23:AR23"/>
    <mergeCell ref="AJ21:AR21"/>
    <mergeCell ref="AB22:AE22"/>
    <mergeCell ref="AF19:AI19"/>
    <mergeCell ref="AF22:AI22"/>
    <mergeCell ref="AB21:AE21"/>
    <mergeCell ref="O19:R19"/>
    <mergeCell ref="S19:AA19"/>
    <mergeCell ref="AB19:AE19"/>
    <mergeCell ref="H24:N24"/>
    <mergeCell ref="O24:R24"/>
    <mergeCell ref="S24:AA24"/>
    <mergeCell ref="AB24:AE24"/>
    <mergeCell ref="O22:R22"/>
    <mergeCell ref="AS23:AV23"/>
    <mergeCell ref="AF26:AI26"/>
    <mergeCell ref="AJ26:AR26"/>
    <mergeCell ref="AS26:AV26"/>
    <mergeCell ref="H25:N25"/>
    <mergeCell ref="O25:R25"/>
    <mergeCell ref="B26:N26"/>
    <mergeCell ref="O26:R26"/>
    <mergeCell ref="S26:AA26"/>
    <mergeCell ref="AB26:AE26"/>
    <mergeCell ref="B23:G25"/>
    <mergeCell ref="AF24:AI24"/>
    <mergeCell ref="AJ24:AR24"/>
    <mergeCell ref="AS24:AV24"/>
    <mergeCell ref="S25:AA25"/>
    <mergeCell ref="AB25:AE25"/>
    <mergeCell ref="AF25:AI25"/>
    <mergeCell ref="AJ25:AR25"/>
    <mergeCell ref="AS25:AV25"/>
    <mergeCell ref="B27:N27"/>
    <mergeCell ref="O27:R27"/>
    <mergeCell ref="S27:AA27"/>
    <mergeCell ref="AB27:AE27"/>
    <mergeCell ref="AF27:AI27"/>
    <mergeCell ref="AJ27:AR27"/>
    <mergeCell ref="AS27:AV27"/>
    <mergeCell ref="B28:N28"/>
    <mergeCell ref="O28:R28"/>
    <mergeCell ref="S28:AA28"/>
    <mergeCell ref="AB28:AE28"/>
    <mergeCell ref="AF28:AI28"/>
    <mergeCell ref="B29:N29"/>
    <mergeCell ref="O29:R29"/>
    <mergeCell ref="S29:AA29"/>
    <mergeCell ref="AB29:AE29"/>
    <mergeCell ref="AJ28:AR28"/>
    <mergeCell ref="AS29:AV29"/>
    <mergeCell ref="AF29:AI29"/>
    <mergeCell ref="AJ29:AR29"/>
    <mergeCell ref="B32:N33"/>
    <mergeCell ref="O32:V32"/>
    <mergeCell ref="AF32:AM32"/>
    <mergeCell ref="O33:V33"/>
    <mergeCell ref="W33:AV33"/>
    <mergeCell ref="B30:N30"/>
    <mergeCell ref="O30:AV30"/>
    <mergeCell ref="B31:N31"/>
    <mergeCell ref="O31:AV31"/>
    <mergeCell ref="AS28:AV28"/>
    <mergeCell ref="O40:AV40"/>
    <mergeCell ref="B41:AV41"/>
    <mergeCell ref="B42:AV42"/>
    <mergeCell ref="B34:N35"/>
    <mergeCell ref="O34:V34"/>
    <mergeCell ref="AF34:AM34"/>
    <mergeCell ref="O35:V35"/>
    <mergeCell ref="W35:AV35"/>
    <mergeCell ref="B36:N40"/>
    <mergeCell ref="O36:AV36"/>
    <mergeCell ref="O37:AV37"/>
    <mergeCell ref="O38:AV38"/>
    <mergeCell ref="O39:AV39"/>
  </mergeCells>
  <phoneticPr fontId="2"/>
  <dataValidations count="4">
    <dataValidation type="list" allowBlank="1" showInputMessage="1" showErrorMessage="1" sqref="O30:AV30" xr:uid="{00000000-0002-0000-0200-000000000000}">
      <formula1>"（選択して下さい）,別紙のとおり,－"</formula1>
    </dataValidation>
    <dataValidation type="list" allowBlank="1" showInputMessage="1" showErrorMessage="1" sqref="AJ14:AR14 S14:AA14" xr:uid="{00000000-0002-0000-0200-000001000000}">
      <formula1>"（選択して下さい）,－,標準,時間帯別,臨時,従量（自己託送）"</formula1>
    </dataValidation>
    <dataValidation type="list" allowBlank="1" showInputMessage="1" showErrorMessage="1" sqref="O10:AV11" xr:uid="{00000000-0002-0000-0200-000002000000}">
      <formula1>"（選択して下さい）,供給地点の追加（新設）,供給地点の追加（既設・設備変更あり）,供給地点の追加（既設・設備変更なし）,供給地点の廃止（設備撤去なし）,供給地点の廃止（設備撤去あり）,契約電力の変更（設備変更あり）,契約電力の変更（設備変更なし）,契約電力の変更を伴わない設備変更,その他（需要者の名義変更など）"</formula1>
    </dataValidation>
    <dataValidation type="list" allowBlank="1" showInputMessage="1" showErrorMessage="1" sqref="O31:AV31" xr:uid="{00000000-0002-0000-0200-000003000000}">
      <formula1>"（選択して下さい）,要,否"</formula1>
    </dataValidation>
  </dataValidation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282" t="s">
        <v>40</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X2" s="13" t="s">
        <v>65</v>
      </c>
      <c r="AY2" s="14">
        <v>28</v>
      </c>
    </row>
    <row r="3" spans="2:51" ht="9.75" customHeight="1">
      <c r="AS3" s="3"/>
      <c r="AT3" s="3"/>
      <c r="AU3" s="3"/>
      <c r="AV3" s="2"/>
    </row>
    <row r="4" spans="2:51" ht="15.75" customHeight="1">
      <c r="B4" s="284" t="s">
        <v>137</v>
      </c>
      <c r="C4" s="285"/>
      <c r="D4" s="285"/>
      <c r="E4" s="285"/>
      <c r="F4" s="285"/>
      <c r="G4" s="285"/>
      <c r="H4" s="285"/>
      <c r="I4" s="285"/>
      <c r="J4" s="285"/>
      <c r="K4" s="285"/>
      <c r="L4" s="285"/>
      <c r="M4" s="285"/>
      <c r="N4" s="286"/>
      <c r="O4" s="284">
        <f>VLOOKUP($AY$2,Data,3,FALSE)</f>
        <v>0</v>
      </c>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6"/>
    </row>
    <row r="5" spans="2:51" ht="15.75" customHeight="1">
      <c r="B5" s="287"/>
      <c r="C5" s="288"/>
      <c r="D5" s="288"/>
      <c r="E5" s="288"/>
      <c r="F5" s="288"/>
      <c r="G5" s="288"/>
      <c r="H5" s="288"/>
      <c r="I5" s="288"/>
      <c r="J5" s="288"/>
      <c r="K5" s="288"/>
      <c r="L5" s="288"/>
      <c r="M5" s="288"/>
      <c r="N5" s="289"/>
      <c r="O5" s="287"/>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9"/>
    </row>
    <row r="6" spans="2:51" ht="23.25" customHeight="1">
      <c r="B6" s="296" t="s">
        <v>29</v>
      </c>
      <c r="C6" s="297"/>
      <c r="D6" s="297"/>
      <c r="E6" s="297"/>
      <c r="F6" s="297"/>
      <c r="G6" s="297"/>
      <c r="H6" s="297"/>
      <c r="I6" s="297"/>
      <c r="J6" s="297"/>
      <c r="K6" s="297"/>
      <c r="L6" s="297"/>
      <c r="M6" s="297"/>
      <c r="N6" s="298"/>
      <c r="O6" s="315">
        <f>VLOOKUP($AY$2,Data,4,FALSE)</f>
        <v>0</v>
      </c>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7"/>
    </row>
    <row r="7" spans="2:51" ht="18.600000000000001" customHeight="1">
      <c r="B7" s="173" t="s">
        <v>41</v>
      </c>
      <c r="C7" s="174"/>
      <c r="D7" s="174"/>
      <c r="E7" s="174"/>
      <c r="F7" s="174"/>
      <c r="G7" s="174"/>
      <c r="H7" s="174"/>
      <c r="I7" s="174"/>
      <c r="J7" s="174"/>
      <c r="K7" s="174"/>
      <c r="L7" s="174"/>
      <c r="M7" s="174"/>
      <c r="N7" s="175"/>
      <c r="O7" s="284" t="str">
        <f>VLOOKUP($AY$2,Data,5,FALSE)&amp;VLOOKUP($AY$2,Data,6,FALSE)</f>
        <v/>
      </c>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6"/>
    </row>
    <row r="8" spans="2:51" ht="18.600000000000001" customHeight="1">
      <c r="B8" s="176"/>
      <c r="C8" s="177"/>
      <c r="D8" s="177"/>
      <c r="E8" s="177"/>
      <c r="F8" s="177"/>
      <c r="G8" s="177"/>
      <c r="H8" s="177"/>
      <c r="I8" s="177"/>
      <c r="J8" s="177"/>
      <c r="K8" s="177"/>
      <c r="L8" s="177"/>
      <c r="M8" s="177"/>
      <c r="N8" s="178"/>
      <c r="O8" s="287"/>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9"/>
    </row>
    <row r="9" spans="2:51" ht="17.25" customHeight="1">
      <c r="B9" s="173" t="s">
        <v>30</v>
      </c>
      <c r="C9" s="174"/>
      <c r="D9" s="174"/>
      <c r="E9" s="174"/>
      <c r="F9" s="174"/>
      <c r="G9" s="174"/>
      <c r="H9" s="174"/>
      <c r="I9" s="174"/>
      <c r="J9" s="174"/>
      <c r="K9" s="174"/>
      <c r="L9" s="174"/>
      <c r="M9" s="174"/>
      <c r="N9" s="175"/>
      <c r="O9" s="284">
        <f>VLOOKUP($AY$2,Data,7,FALSE)</f>
        <v>0</v>
      </c>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6"/>
    </row>
    <row r="10" spans="2:51" ht="17.25" customHeight="1">
      <c r="B10" s="176"/>
      <c r="C10" s="177"/>
      <c r="D10" s="177"/>
      <c r="E10" s="177"/>
      <c r="F10" s="177"/>
      <c r="G10" s="177"/>
      <c r="H10" s="177"/>
      <c r="I10" s="177"/>
      <c r="J10" s="177"/>
      <c r="K10" s="177"/>
      <c r="L10" s="177"/>
      <c r="M10" s="177"/>
      <c r="N10" s="178"/>
      <c r="O10" s="287"/>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9"/>
    </row>
    <row r="11" spans="2:51" ht="15.75" customHeight="1">
      <c r="B11" s="189" t="s">
        <v>138</v>
      </c>
      <c r="C11" s="174"/>
      <c r="D11" s="174"/>
      <c r="E11" s="174"/>
      <c r="F11" s="174"/>
      <c r="G11" s="174"/>
      <c r="H11" s="174"/>
      <c r="I11" s="174"/>
      <c r="J11" s="174"/>
      <c r="K11" s="174"/>
      <c r="L11" s="174"/>
      <c r="M11" s="174"/>
      <c r="N11" s="175"/>
      <c r="O11" s="331">
        <f>VLOOKUP($AY$2,Data,8,FALSE)</f>
        <v>0</v>
      </c>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3"/>
    </row>
    <row r="12" spans="2:51" ht="15.75" customHeight="1">
      <c r="B12" s="176"/>
      <c r="C12" s="177"/>
      <c r="D12" s="177"/>
      <c r="E12" s="177"/>
      <c r="F12" s="177"/>
      <c r="G12" s="177"/>
      <c r="H12" s="177"/>
      <c r="I12" s="177"/>
      <c r="J12" s="177"/>
      <c r="K12" s="177"/>
      <c r="L12" s="177"/>
      <c r="M12" s="177"/>
      <c r="N12" s="178"/>
      <c r="O12" s="334"/>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6"/>
    </row>
    <row r="13" spans="2:51" ht="18.600000000000001" customHeight="1">
      <c r="B13" s="308" t="s">
        <v>141</v>
      </c>
      <c r="C13" s="309"/>
      <c r="D13" s="309"/>
      <c r="E13" s="309"/>
      <c r="F13" s="309"/>
      <c r="G13" s="309"/>
      <c r="H13" s="309"/>
      <c r="I13" s="309"/>
      <c r="J13" s="309"/>
      <c r="K13" s="309"/>
      <c r="L13" s="309"/>
      <c r="M13" s="309"/>
      <c r="N13" s="310"/>
      <c r="O13" s="268">
        <f>VLOOKUP($AY$2,Data,2,FALSE)</f>
        <v>0</v>
      </c>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70"/>
    </row>
    <row r="14" spans="2:51" ht="18.600000000000001" customHeight="1">
      <c r="B14" s="311"/>
      <c r="C14" s="312"/>
      <c r="D14" s="312"/>
      <c r="E14" s="312"/>
      <c r="F14" s="312"/>
      <c r="G14" s="312"/>
      <c r="H14" s="312"/>
      <c r="I14" s="312"/>
      <c r="J14" s="312"/>
      <c r="K14" s="312"/>
      <c r="L14" s="312"/>
      <c r="M14" s="312"/>
      <c r="N14" s="313"/>
      <c r="O14" s="271"/>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3"/>
    </row>
    <row r="15" spans="2:51" ht="24.75" customHeight="1">
      <c r="B15" s="173" t="s">
        <v>9</v>
      </c>
      <c r="C15" s="174"/>
      <c r="D15" s="174"/>
      <c r="E15" s="174"/>
      <c r="F15" s="174"/>
      <c r="G15" s="304"/>
      <c r="H15" s="253" t="s">
        <v>4</v>
      </c>
      <c r="I15" s="254"/>
      <c r="J15" s="254"/>
      <c r="K15" s="254"/>
      <c r="L15" s="254"/>
      <c r="M15" s="254"/>
      <c r="N15" s="255"/>
      <c r="O15" s="205" t="s">
        <v>12</v>
      </c>
      <c r="P15" s="206"/>
      <c r="Q15" s="206"/>
      <c r="R15" s="206"/>
      <c r="S15" s="274" t="str">
        <f>IF(VLOOKUP($AY$2,Data,10,FALSE)=0,"-",VLOOKUP($AY$2,Data,10,FALSE))</f>
        <v>-</v>
      </c>
      <c r="T15" s="274"/>
      <c r="U15" s="274"/>
      <c r="V15" s="274"/>
      <c r="W15" s="274"/>
      <c r="X15" s="274"/>
      <c r="Y15" s="274"/>
      <c r="Z15" s="274"/>
      <c r="AA15" s="274"/>
      <c r="AB15" s="274"/>
      <c r="AC15" s="274"/>
      <c r="AD15" s="274"/>
      <c r="AE15" s="275"/>
      <c r="AF15" s="205" t="s">
        <v>13</v>
      </c>
      <c r="AG15" s="206"/>
      <c r="AH15" s="206"/>
      <c r="AI15" s="206"/>
      <c r="AJ15" s="274" t="str">
        <f>IF(VLOOKUP($AY$2,Data,9,FALSE)=0,"-",VLOOKUP($AY$2,Data,9,FALSE))</f>
        <v>-</v>
      </c>
      <c r="AK15" s="274"/>
      <c r="AL15" s="274"/>
      <c r="AM15" s="274"/>
      <c r="AN15" s="274"/>
      <c r="AO15" s="274"/>
      <c r="AP15" s="274"/>
      <c r="AQ15" s="274"/>
      <c r="AR15" s="274"/>
      <c r="AS15" s="274"/>
      <c r="AT15" s="274"/>
      <c r="AU15" s="274"/>
      <c r="AV15" s="275"/>
    </row>
    <row r="16" spans="2:51" ht="24.75" customHeight="1">
      <c r="B16" s="190"/>
      <c r="C16" s="191"/>
      <c r="D16" s="191"/>
      <c r="E16" s="191"/>
      <c r="F16" s="191"/>
      <c r="G16" s="305"/>
      <c r="H16" s="227" t="s">
        <v>5</v>
      </c>
      <c r="I16" s="228"/>
      <c r="J16" s="228"/>
      <c r="K16" s="228"/>
      <c r="L16" s="228"/>
      <c r="M16" s="228"/>
      <c r="N16" s="229"/>
      <c r="O16" s="230" t="s">
        <v>12</v>
      </c>
      <c r="P16" s="231"/>
      <c r="Q16" s="231"/>
      <c r="R16" s="231"/>
      <c r="S16" s="232" t="str">
        <f>IF(VLOOKUP($AY$2,Data,16,FALSE)=0,"-",VLOOKUP($AY$2,Data,16,FALSE))</f>
        <v>-</v>
      </c>
      <c r="T16" s="232"/>
      <c r="U16" s="232"/>
      <c r="V16" s="232"/>
      <c r="W16" s="232"/>
      <c r="X16" s="232"/>
      <c r="Y16" s="232"/>
      <c r="Z16" s="232"/>
      <c r="AA16" s="232"/>
      <c r="AB16" s="233" t="s">
        <v>51</v>
      </c>
      <c r="AC16" s="233"/>
      <c r="AD16" s="233"/>
      <c r="AE16" s="234"/>
      <c r="AF16" s="230" t="s">
        <v>13</v>
      </c>
      <c r="AG16" s="231"/>
      <c r="AH16" s="231"/>
      <c r="AI16" s="231"/>
      <c r="AJ16" s="232" t="str">
        <f>IF(VLOOKUP($AY$2,Data,11,FALSE)=0,"-",VLOOKUP($AY$2,Data,11,FALSE))</f>
        <v>（選択して下さい）</v>
      </c>
      <c r="AK16" s="232"/>
      <c r="AL16" s="232"/>
      <c r="AM16" s="232"/>
      <c r="AN16" s="232"/>
      <c r="AO16" s="232"/>
      <c r="AP16" s="232"/>
      <c r="AQ16" s="232"/>
      <c r="AR16" s="232"/>
      <c r="AS16" s="233" t="s">
        <v>52</v>
      </c>
      <c r="AT16" s="233"/>
      <c r="AU16" s="233"/>
      <c r="AV16" s="234"/>
    </row>
    <row r="17" spans="2:48" ht="24.75" customHeight="1">
      <c r="B17" s="190"/>
      <c r="C17" s="191"/>
      <c r="D17" s="191"/>
      <c r="E17" s="191"/>
      <c r="F17" s="191"/>
      <c r="G17" s="305"/>
      <c r="H17" s="299" t="s">
        <v>19</v>
      </c>
      <c r="I17" s="300"/>
      <c r="J17" s="300"/>
      <c r="K17" s="300"/>
      <c r="L17" s="300"/>
      <c r="M17" s="300"/>
      <c r="N17" s="301"/>
      <c r="O17" s="262" t="s">
        <v>12</v>
      </c>
      <c r="P17" s="263"/>
      <c r="Q17" s="263"/>
      <c r="R17" s="263"/>
      <c r="S17" s="15" t="s">
        <v>67</v>
      </c>
      <c r="T17" s="314" t="str">
        <f>IF(VLOOKUP($AY$2,Data,17,FALSE)=0,"-",VLOOKUP($AY$2,Data,17,FALSE))</f>
        <v>-</v>
      </c>
      <c r="U17" s="314"/>
      <c r="V17" s="314"/>
      <c r="W17" s="314"/>
      <c r="X17" s="314"/>
      <c r="Y17" s="314"/>
      <c r="Z17" s="314"/>
      <c r="AA17" s="15" t="s">
        <v>68</v>
      </c>
      <c r="AB17" s="233" t="s">
        <v>51</v>
      </c>
      <c r="AC17" s="233"/>
      <c r="AD17" s="233"/>
      <c r="AE17" s="234"/>
      <c r="AF17" s="262" t="s">
        <v>13</v>
      </c>
      <c r="AG17" s="263"/>
      <c r="AH17" s="263"/>
      <c r="AI17" s="263"/>
      <c r="AJ17" s="15" t="s">
        <v>69</v>
      </c>
      <c r="AK17" s="314" t="str">
        <f>IF(VLOOKUP($AY$2,Data,12,FALSE)=0,"-",VLOOKUP($AY$2,Data,12,FALSE))</f>
        <v>-</v>
      </c>
      <c r="AL17" s="314"/>
      <c r="AM17" s="314"/>
      <c r="AN17" s="314"/>
      <c r="AO17" s="314"/>
      <c r="AP17" s="314"/>
      <c r="AQ17" s="314"/>
      <c r="AR17" s="15" t="s">
        <v>70</v>
      </c>
      <c r="AS17" s="233" t="s">
        <v>52</v>
      </c>
      <c r="AT17" s="233"/>
      <c r="AU17" s="233"/>
      <c r="AV17" s="234"/>
    </row>
    <row r="18" spans="2:48" ht="24.75" customHeight="1">
      <c r="B18" s="190"/>
      <c r="C18" s="191"/>
      <c r="D18" s="191"/>
      <c r="E18" s="191"/>
      <c r="F18" s="191"/>
      <c r="G18" s="305"/>
      <c r="H18" s="265" t="s">
        <v>6</v>
      </c>
      <c r="I18" s="266"/>
      <c r="J18" s="266"/>
      <c r="K18" s="266"/>
      <c r="L18" s="266"/>
      <c r="M18" s="266"/>
      <c r="N18" s="267"/>
      <c r="O18" s="262" t="s">
        <v>12</v>
      </c>
      <c r="P18" s="263"/>
      <c r="Q18" s="263"/>
      <c r="R18" s="263"/>
      <c r="S18" s="314" t="str">
        <f>IF(VLOOKUP($AY$2,Data,18,FALSE)=0,"-",VLOOKUP($AY$2,Data,18,FALSE))</f>
        <v>-</v>
      </c>
      <c r="T18" s="314"/>
      <c r="U18" s="314"/>
      <c r="V18" s="314"/>
      <c r="W18" s="314"/>
      <c r="X18" s="314"/>
      <c r="Y18" s="314"/>
      <c r="Z18" s="314"/>
      <c r="AA18" s="314"/>
      <c r="AB18" s="260"/>
      <c r="AC18" s="260"/>
      <c r="AD18" s="260"/>
      <c r="AE18" s="261"/>
      <c r="AF18" s="262" t="s">
        <v>13</v>
      </c>
      <c r="AG18" s="263"/>
      <c r="AH18" s="263"/>
      <c r="AI18" s="263"/>
      <c r="AJ18" s="314" t="str">
        <f>IF(VLOOKUP($AY$2,Data,13,FALSE)=0,"-",VLOOKUP($AY$2,Data,13,FALSE))</f>
        <v>（選択して下さい）</v>
      </c>
      <c r="AK18" s="314"/>
      <c r="AL18" s="314"/>
      <c r="AM18" s="314"/>
      <c r="AN18" s="314"/>
      <c r="AO18" s="314"/>
      <c r="AP18" s="314"/>
      <c r="AQ18" s="314"/>
      <c r="AR18" s="314"/>
      <c r="AS18" s="260"/>
      <c r="AT18" s="260"/>
      <c r="AU18" s="260"/>
      <c r="AV18" s="261"/>
    </row>
    <row r="19" spans="2:48" ht="24.75" customHeight="1">
      <c r="B19" s="190"/>
      <c r="C19" s="191"/>
      <c r="D19" s="191"/>
      <c r="E19" s="191"/>
      <c r="F19" s="191"/>
      <c r="G19" s="305"/>
      <c r="H19" s="265" t="s">
        <v>139</v>
      </c>
      <c r="I19" s="266"/>
      <c r="J19" s="266"/>
      <c r="K19" s="266"/>
      <c r="L19" s="266"/>
      <c r="M19" s="266"/>
      <c r="N19" s="267"/>
      <c r="O19" s="262" t="s">
        <v>12</v>
      </c>
      <c r="P19" s="263"/>
      <c r="Q19" s="263"/>
      <c r="R19" s="263"/>
      <c r="S19" s="314" t="str">
        <f>IF(VLOOKUP($AY$2,Data,19,FALSE)=0,"-",VLOOKUP($AY$2,Data,19,FALSE))</f>
        <v>-</v>
      </c>
      <c r="T19" s="314"/>
      <c r="U19" s="314"/>
      <c r="V19" s="314"/>
      <c r="W19" s="314"/>
      <c r="X19" s="314"/>
      <c r="Y19" s="314"/>
      <c r="Z19" s="314"/>
      <c r="AA19" s="314"/>
      <c r="AB19" s="250" t="s">
        <v>53</v>
      </c>
      <c r="AC19" s="250"/>
      <c r="AD19" s="250"/>
      <c r="AE19" s="251"/>
      <c r="AF19" s="262" t="s">
        <v>13</v>
      </c>
      <c r="AG19" s="263"/>
      <c r="AH19" s="263"/>
      <c r="AI19" s="263"/>
      <c r="AJ19" s="314" t="str">
        <f>IF(VLOOKUP($AY$2,Data,14,FALSE)=0,"-",VLOOKUP($AY$2,Data,14,FALSE))</f>
        <v>-</v>
      </c>
      <c r="AK19" s="314"/>
      <c r="AL19" s="314"/>
      <c r="AM19" s="314"/>
      <c r="AN19" s="314"/>
      <c r="AO19" s="314"/>
      <c r="AP19" s="314"/>
      <c r="AQ19" s="314"/>
      <c r="AR19" s="314"/>
      <c r="AS19" s="250" t="s">
        <v>54</v>
      </c>
      <c r="AT19" s="250"/>
      <c r="AU19" s="250"/>
      <c r="AV19" s="251"/>
    </row>
    <row r="20" spans="2:48" ht="24.75" customHeight="1">
      <c r="B20" s="176"/>
      <c r="C20" s="177"/>
      <c r="D20" s="177"/>
      <c r="E20" s="177"/>
      <c r="F20" s="177"/>
      <c r="G20" s="306"/>
      <c r="H20" s="239" t="s">
        <v>140</v>
      </c>
      <c r="I20" s="240"/>
      <c r="J20" s="240"/>
      <c r="K20" s="240"/>
      <c r="L20" s="240"/>
      <c r="M20" s="240"/>
      <c r="N20" s="241"/>
      <c r="O20" s="235" t="s">
        <v>12</v>
      </c>
      <c r="P20" s="236"/>
      <c r="Q20" s="236"/>
      <c r="R20" s="236"/>
      <c r="S20" s="247" t="str">
        <f>IF(VLOOKUP($AY$2,Data,20,FALSE)=0,"-",VLOOKUP($AY$2,Data,20,FALSE))</f>
        <v>-</v>
      </c>
      <c r="T20" s="247"/>
      <c r="U20" s="247"/>
      <c r="V20" s="247"/>
      <c r="W20" s="247"/>
      <c r="X20" s="247"/>
      <c r="Y20" s="247"/>
      <c r="Z20" s="247"/>
      <c r="AA20" s="247"/>
      <c r="AB20" s="248" t="s">
        <v>53</v>
      </c>
      <c r="AC20" s="248"/>
      <c r="AD20" s="248"/>
      <c r="AE20" s="249"/>
      <c r="AF20" s="235" t="s">
        <v>13</v>
      </c>
      <c r="AG20" s="236"/>
      <c r="AH20" s="236"/>
      <c r="AI20" s="236"/>
      <c r="AJ20" s="247" t="str">
        <f>IF(VLOOKUP($AY$2,Data,15,FALSE)=0,"-",VLOOKUP($AY$2,Data,15,FALSE))</f>
        <v>-</v>
      </c>
      <c r="AK20" s="247"/>
      <c r="AL20" s="247"/>
      <c r="AM20" s="247"/>
      <c r="AN20" s="247"/>
      <c r="AO20" s="247"/>
      <c r="AP20" s="247"/>
      <c r="AQ20" s="247"/>
      <c r="AR20" s="247"/>
      <c r="AS20" s="248" t="s">
        <v>54</v>
      </c>
      <c r="AT20" s="248"/>
      <c r="AU20" s="248"/>
      <c r="AV20" s="249"/>
    </row>
    <row r="21" spans="2:48" ht="24.75" customHeight="1">
      <c r="B21" s="173" t="s">
        <v>10</v>
      </c>
      <c r="C21" s="242"/>
      <c r="D21" s="242"/>
      <c r="E21" s="242"/>
      <c r="F21" s="242"/>
      <c r="G21" s="258"/>
      <c r="H21" s="253" t="s">
        <v>5</v>
      </c>
      <c r="I21" s="254"/>
      <c r="J21" s="254"/>
      <c r="K21" s="254"/>
      <c r="L21" s="254"/>
      <c r="M21" s="254"/>
      <c r="N21" s="255"/>
      <c r="O21" s="205" t="s">
        <v>12</v>
      </c>
      <c r="P21" s="206"/>
      <c r="Q21" s="206"/>
      <c r="R21" s="206"/>
      <c r="S21" s="257" t="str">
        <f>IF(VLOOKUP($AY$2,Data,24,FALSE)=0,"-",VLOOKUP($AY$2,Data,24,FALSE))</f>
        <v>-</v>
      </c>
      <c r="T21" s="257"/>
      <c r="U21" s="257"/>
      <c r="V21" s="257"/>
      <c r="W21" s="257"/>
      <c r="X21" s="257"/>
      <c r="Y21" s="257"/>
      <c r="Z21" s="257"/>
      <c r="AA21" s="257"/>
      <c r="AB21" s="237" t="s">
        <v>51</v>
      </c>
      <c r="AC21" s="237"/>
      <c r="AD21" s="237"/>
      <c r="AE21" s="238"/>
      <c r="AF21" s="205" t="s">
        <v>13</v>
      </c>
      <c r="AG21" s="206"/>
      <c r="AH21" s="206"/>
      <c r="AI21" s="206"/>
      <c r="AJ21" s="257" t="str">
        <f>IF(VLOOKUP($AY$2,Data,21,FALSE)=0,"-",VLOOKUP($AY$2,Data,21,FALSE))</f>
        <v>-</v>
      </c>
      <c r="AK21" s="257"/>
      <c r="AL21" s="257"/>
      <c r="AM21" s="257"/>
      <c r="AN21" s="257"/>
      <c r="AO21" s="257"/>
      <c r="AP21" s="257"/>
      <c r="AQ21" s="257"/>
      <c r="AR21" s="257"/>
      <c r="AS21" s="237" t="s">
        <v>52</v>
      </c>
      <c r="AT21" s="237"/>
      <c r="AU21" s="237"/>
      <c r="AV21" s="238"/>
    </row>
    <row r="22" spans="2:48" ht="24.75" customHeight="1">
      <c r="B22" s="243"/>
      <c r="C22" s="244"/>
      <c r="D22" s="244"/>
      <c r="E22" s="244"/>
      <c r="F22" s="244"/>
      <c r="G22" s="259"/>
      <c r="H22" s="227" t="s">
        <v>139</v>
      </c>
      <c r="I22" s="228"/>
      <c r="J22" s="228"/>
      <c r="K22" s="228"/>
      <c r="L22" s="228"/>
      <c r="M22" s="228"/>
      <c r="N22" s="229"/>
      <c r="O22" s="230" t="s">
        <v>12</v>
      </c>
      <c r="P22" s="231"/>
      <c r="Q22" s="231"/>
      <c r="R22" s="231"/>
      <c r="S22" s="232" t="str">
        <f>IF(VLOOKUP($AY$2,Data,25,FALSE)=0,"-",VLOOKUP($AY$2,Data,25,FALSE))</f>
        <v>-</v>
      </c>
      <c r="T22" s="232"/>
      <c r="U22" s="232"/>
      <c r="V22" s="232"/>
      <c r="W22" s="232"/>
      <c r="X22" s="232"/>
      <c r="Y22" s="232"/>
      <c r="Z22" s="232"/>
      <c r="AA22" s="232"/>
      <c r="AB22" s="233" t="s">
        <v>53</v>
      </c>
      <c r="AC22" s="233"/>
      <c r="AD22" s="233"/>
      <c r="AE22" s="234"/>
      <c r="AF22" s="230" t="s">
        <v>13</v>
      </c>
      <c r="AG22" s="231"/>
      <c r="AH22" s="231"/>
      <c r="AI22" s="231"/>
      <c r="AJ22" s="232" t="str">
        <f>IF(VLOOKUP($AY$2,Data,22,FALSE)=0,"-",VLOOKUP($AY$2,Data,22,FALSE))</f>
        <v>-</v>
      </c>
      <c r="AK22" s="232"/>
      <c r="AL22" s="232"/>
      <c r="AM22" s="232"/>
      <c r="AN22" s="232"/>
      <c r="AO22" s="232"/>
      <c r="AP22" s="232"/>
      <c r="AQ22" s="232"/>
      <c r="AR22" s="232"/>
      <c r="AS22" s="233" t="s">
        <v>54</v>
      </c>
      <c r="AT22" s="233"/>
      <c r="AU22" s="233"/>
      <c r="AV22" s="234"/>
    </row>
    <row r="23" spans="2:48" ht="24.75" customHeight="1">
      <c r="B23" s="243"/>
      <c r="C23" s="244"/>
      <c r="D23" s="244"/>
      <c r="E23" s="244"/>
      <c r="F23" s="244"/>
      <c r="G23" s="259"/>
      <c r="H23" s="239" t="s">
        <v>140</v>
      </c>
      <c r="I23" s="240"/>
      <c r="J23" s="240"/>
      <c r="K23" s="240"/>
      <c r="L23" s="240"/>
      <c r="M23" s="240"/>
      <c r="N23" s="241"/>
      <c r="O23" s="235" t="s">
        <v>12</v>
      </c>
      <c r="P23" s="236"/>
      <c r="Q23" s="236"/>
      <c r="R23" s="236"/>
      <c r="S23" s="247" t="str">
        <f>IF(VLOOKUP($AY$2,Data,26,FALSE)=0,"-",VLOOKUP($AY$2,Data,26,FALSE))</f>
        <v>-</v>
      </c>
      <c r="T23" s="247"/>
      <c r="U23" s="247"/>
      <c r="V23" s="247"/>
      <c r="W23" s="247"/>
      <c r="X23" s="247"/>
      <c r="Y23" s="247"/>
      <c r="Z23" s="247"/>
      <c r="AA23" s="247"/>
      <c r="AB23" s="248" t="s">
        <v>53</v>
      </c>
      <c r="AC23" s="248"/>
      <c r="AD23" s="248"/>
      <c r="AE23" s="249"/>
      <c r="AF23" s="235" t="s">
        <v>13</v>
      </c>
      <c r="AG23" s="236"/>
      <c r="AH23" s="236"/>
      <c r="AI23" s="236"/>
      <c r="AJ23" s="247" t="str">
        <f>IF(VLOOKUP($AY$2,Data,23,FALSE)=0,"-",VLOOKUP($AY$2,Data,23,FALSE))</f>
        <v>-</v>
      </c>
      <c r="AK23" s="247"/>
      <c r="AL23" s="247"/>
      <c r="AM23" s="247"/>
      <c r="AN23" s="247"/>
      <c r="AO23" s="247"/>
      <c r="AP23" s="247"/>
      <c r="AQ23" s="247"/>
      <c r="AR23" s="247"/>
      <c r="AS23" s="248" t="s">
        <v>54</v>
      </c>
      <c r="AT23" s="248"/>
      <c r="AU23" s="248"/>
      <c r="AV23" s="249"/>
    </row>
    <row r="24" spans="2:48" ht="24.75" customHeight="1">
      <c r="B24" s="173" t="s">
        <v>11</v>
      </c>
      <c r="C24" s="242"/>
      <c r="D24" s="242"/>
      <c r="E24" s="242"/>
      <c r="F24" s="242"/>
      <c r="G24" s="242"/>
      <c r="H24" s="253" t="s">
        <v>5</v>
      </c>
      <c r="I24" s="254"/>
      <c r="J24" s="254"/>
      <c r="K24" s="254"/>
      <c r="L24" s="254"/>
      <c r="M24" s="254"/>
      <c r="N24" s="255"/>
      <c r="O24" s="205" t="s">
        <v>12</v>
      </c>
      <c r="P24" s="206"/>
      <c r="Q24" s="206"/>
      <c r="R24" s="206"/>
      <c r="S24" s="257" t="str">
        <f>IF(VLOOKUP($AY$2,Data,30,FALSE)=0,"-",VLOOKUP($AY$2,Data,30,FALSE))</f>
        <v>-</v>
      </c>
      <c r="T24" s="257"/>
      <c r="U24" s="257"/>
      <c r="V24" s="257"/>
      <c r="W24" s="257"/>
      <c r="X24" s="257"/>
      <c r="Y24" s="257"/>
      <c r="Z24" s="257"/>
      <c r="AA24" s="257"/>
      <c r="AB24" s="237" t="s">
        <v>51</v>
      </c>
      <c r="AC24" s="237"/>
      <c r="AD24" s="237"/>
      <c r="AE24" s="238"/>
      <c r="AF24" s="205" t="s">
        <v>13</v>
      </c>
      <c r="AG24" s="206"/>
      <c r="AH24" s="206"/>
      <c r="AI24" s="206"/>
      <c r="AJ24" s="257" t="str">
        <f>IF(VLOOKUP($AY$2,Data,27,FALSE)=0,"-",VLOOKUP($AY$2,Data,27,FALSE))</f>
        <v>-</v>
      </c>
      <c r="AK24" s="257"/>
      <c r="AL24" s="257"/>
      <c r="AM24" s="257"/>
      <c r="AN24" s="257"/>
      <c r="AO24" s="257"/>
      <c r="AP24" s="257"/>
      <c r="AQ24" s="257"/>
      <c r="AR24" s="257"/>
      <c r="AS24" s="237" t="s">
        <v>52</v>
      </c>
      <c r="AT24" s="237"/>
      <c r="AU24" s="237"/>
      <c r="AV24" s="238"/>
    </row>
    <row r="25" spans="2:48" ht="24.75" customHeight="1">
      <c r="B25" s="243"/>
      <c r="C25" s="244"/>
      <c r="D25" s="244"/>
      <c r="E25" s="244"/>
      <c r="F25" s="244"/>
      <c r="G25" s="244"/>
      <c r="H25" s="227" t="s">
        <v>139</v>
      </c>
      <c r="I25" s="228"/>
      <c r="J25" s="228"/>
      <c r="K25" s="228"/>
      <c r="L25" s="228"/>
      <c r="M25" s="228"/>
      <c r="N25" s="229"/>
      <c r="O25" s="230" t="s">
        <v>12</v>
      </c>
      <c r="P25" s="231"/>
      <c r="Q25" s="231"/>
      <c r="R25" s="231"/>
      <c r="S25" s="232" t="str">
        <f>IF(VLOOKUP($AY$2,Data,31,FALSE)=0,"-",VLOOKUP($AY$2,Data,31,FALSE))</f>
        <v>-</v>
      </c>
      <c r="T25" s="232"/>
      <c r="U25" s="232"/>
      <c r="V25" s="232"/>
      <c r="W25" s="232"/>
      <c r="X25" s="232"/>
      <c r="Y25" s="232"/>
      <c r="Z25" s="232"/>
      <c r="AA25" s="232"/>
      <c r="AB25" s="233" t="s">
        <v>53</v>
      </c>
      <c r="AC25" s="233"/>
      <c r="AD25" s="233"/>
      <c r="AE25" s="234"/>
      <c r="AF25" s="230" t="s">
        <v>13</v>
      </c>
      <c r="AG25" s="231"/>
      <c r="AH25" s="231"/>
      <c r="AI25" s="231"/>
      <c r="AJ25" s="232" t="str">
        <f>IF(VLOOKUP($AY$2,Data,28,FALSE)=0,"-",VLOOKUP($AY$2,Data,28,FALSE))</f>
        <v>-</v>
      </c>
      <c r="AK25" s="232"/>
      <c r="AL25" s="232"/>
      <c r="AM25" s="232"/>
      <c r="AN25" s="232"/>
      <c r="AO25" s="232"/>
      <c r="AP25" s="232"/>
      <c r="AQ25" s="232"/>
      <c r="AR25" s="232"/>
      <c r="AS25" s="233" t="s">
        <v>54</v>
      </c>
      <c r="AT25" s="233"/>
      <c r="AU25" s="233"/>
      <c r="AV25" s="234"/>
    </row>
    <row r="26" spans="2:48" ht="24.75" customHeight="1">
      <c r="B26" s="245"/>
      <c r="C26" s="246"/>
      <c r="D26" s="246"/>
      <c r="E26" s="246"/>
      <c r="F26" s="246"/>
      <c r="G26" s="246"/>
      <c r="H26" s="239" t="s">
        <v>140</v>
      </c>
      <c r="I26" s="240"/>
      <c r="J26" s="240"/>
      <c r="K26" s="240"/>
      <c r="L26" s="240"/>
      <c r="M26" s="240"/>
      <c r="N26" s="241"/>
      <c r="O26" s="235" t="s">
        <v>12</v>
      </c>
      <c r="P26" s="236"/>
      <c r="Q26" s="236"/>
      <c r="R26" s="236"/>
      <c r="S26" s="247" t="str">
        <f>IF(VLOOKUP($AY$2,Data,32,FALSE)=0,"-",VLOOKUP($AY$2,Data,32,FALSE))</f>
        <v>-</v>
      </c>
      <c r="T26" s="247"/>
      <c r="U26" s="247"/>
      <c r="V26" s="247"/>
      <c r="W26" s="247"/>
      <c r="X26" s="247"/>
      <c r="Y26" s="247"/>
      <c r="Z26" s="247"/>
      <c r="AA26" s="247"/>
      <c r="AB26" s="248" t="s">
        <v>53</v>
      </c>
      <c r="AC26" s="248"/>
      <c r="AD26" s="248"/>
      <c r="AE26" s="249"/>
      <c r="AF26" s="235" t="s">
        <v>13</v>
      </c>
      <c r="AG26" s="236"/>
      <c r="AH26" s="236"/>
      <c r="AI26" s="236"/>
      <c r="AJ26" s="247" t="str">
        <f>IF(VLOOKUP($AY$2,Data,29,FALSE)=0,"-",VLOOKUP($AY$2,Data,29,FALSE))</f>
        <v>-</v>
      </c>
      <c r="AK26" s="247"/>
      <c r="AL26" s="247"/>
      <c r="AM26" s="247"/>
      <c r="AN26" s="247"/>
      <c r="AO26" s="247"/>
      <c r="AP26" s="247"/>
      <c r="AQ26" s="247"/>
      <c r="AR26" s="247"/>
      <c r="AS26" s="248" t="s">
        <v>54</v>
      </c>
      <c r="AT26" s="248"/>
      <c r="AU26" s="248"/>
      <c r="AV26" s="249"/>
    </row>
    <row r="27" spans="2:48" ht="24.75" customHeight="1">
      <c r="B27" s="219" t="s">
        <v>7</v>
      </c>
      <c r="C27" s="220"/>
      <c r="D27" s="220"/>
      <c r="E27" s="220"/>
      <c r="F27" s="220"/>
      <c r="G27" s="220"/>
      <c r="H27" s="220"/>
      <c r="I27" s="220"/>
      <c r="J27" s="220"/>
      <c r="K27" s="220"/>
      <c r="L27" s="220"/>
      <c r="M27" s="220"/>
      <c r="N27" s="221"/>
      <c r="O27" s="224" t="s">
        <v>12</v>
      </c>
      <c r="P27" s="225"/>
      <c r="Q27" s="225"/>
      <c r="R27" s="225"/>
      <c r="S27" s="226" t="str">
        <f>IF(VLOOKUP($AY$2,Data,34,FALSE)=0,"-",VLOOKUP($AY$2,Data,34,FALSE))</f>
        <v>-</v>
      </c>
      <c r="T27" s="226"/>
      <c r="U27" s="226"/>
      <c r="V27" s="226"/>
      <c r="W27" s="226"/>
      <c r="X27" s="226"/>
      <c r="Y27" s="226"/>
      <c r="Z27" s="226"/>
      <c r="AA27" s="226"/>
      <c r="AB27" s="222" t="s">
        <v>51</v>
      </c>
      <c r="AC27" s="222"/>
      <c r="AD27" s="222"/>
      <c r="AE27" s="223"/>
      <c r="AF27" s="224" t="s">
        <v>13</v>
      </c>
      <c r="AG27" s="225"/>
      <c r="AH27" s="225"/>
      <c r="AI27" s="225"/>
      <c r="AJ27" s="226" t="str">
        <f>IF(VLOOKUP($AY$2,Data,33,FALSE)=0,"-",VLOOKUP($AY$2,Data,33,FALSE))</f>
        <v>-</v>
      </c>
      <c r="AK27" s="226"/>
      <c r="AL27" s="226"/>
      <c r="AM27" s="226"/>
      <c r="AN27" s="226"/>
      <c r="AO27" s="226"/>
      <c r="AP27" s="226"/>
      <c r="AQ27" s="226"/>
      <c r="AR27" s="226"/>
      <c r="AS27" s="222" t="s">
        <v>52</v>
      </c>
      <c r="AT27" s="222"/>
      <c r="AU27" s="222"/>
      <c r="AV27" s="223"/>
    </row>
    <row r="28" spans="2:48" ht="24.75" customHeight="1">
      <c r="B28" s="219" t="s">
        <v>14</v>
      </c>
      <c r="C28" s="220"/>
      <c r="D28" s="220"/>
      <c r="E28" s="220"/>
      <c r="F28" s="220"/>
      <c r="G28" s="220"/>
      <c r="H28" s="220"/>
      <c r="I28" s="220"/>
      <c r="J28" s="220"/>
      <c r="K28" s="220"/>
      <c r="L28" s="220"/>
      <c r="M28" s="220"/>
      <c r="N28" s="221"/>
      <c r="O28" s="224" t="s">
        <v>12</v>
      </c>
      <c r="P28" s="225"/>
      <c r="Q28" s="225"/>
      <c r="R28" s="225"/>
      <c r="S28" s="226" t="str">
        <f>IF(VLOOKUP($AY$2,Data,38,FALSE)=0,"-",VLOOKUP($AY$2,Data,38,FALSE))</f>
        <v>-</v>
      </c>
      <c r="T28" s="226"/>
      <c r="U28" s="226"/>
      <c r="V28" s="226"/>
      <c r="W28" s="226"/>
      <c r="X28" s="226"/>
      <c r="Y28" s="226"/>
      <c r="Z28" s="226"/>
      <c r="AA28" s="226"/>
      <c r="AB28" s="222" t="s">
        <v>55</v>
      </c>
      <c r="AC28" s="222"/>
      <c r="AD28" s="222"/>
      <c r="AE28" s="223"/>
      <c r="AF28" s="224" t="s">
        <v>13</v>
      </c>
      <c r="AG28" s="225"/>
      <c r="AH28" s="225"/>
      <c r="AI28" s="225"/>
      <c r="AJ28" s="226" t="str">
        <f>IF(VLOOKUP($AY$2,Data,35,FALSE)=0,"-",VLOOKUP($AY$2,Data,35,FALSE))</f>
        <v>-</v>
      </c>
      <c r="AK28" s="226"/>
      <c r="AL28" s="226"/>
      <c r="AM28" s="226"/>
      <c r="AN28" s="226"/>
      <c r="AO28" s="226"/>
      <c r="AP28" s="226"/>
      <c r="AQ28" s="226"/>
      <c r="AR28" s="226"/>
      <c r="AS28" s="222" t="s">
        <v>56</v>
      </c>
      <c r="AT28" s="222"/>
      <c r="AU28" s="222"/>
      <c r="AV28" s="223"/>
    </row>
    <row r="29" spans="2:48" ht="24.75" customHeight="1">
      <c r="B29" s="219" t="s">
        <v>15</v>
      </c>
      <c r="C29" s="220"/>
      <c r="D29" s="220"/>
      <c r="E29" s="220"/>
      <c r="F29" s="220"/>
      <c r="G29" s="220"/>
      <c r="H29" s="220"/>
      <c r="I29" s="220"/>
      <c r="J29" s="220"/>
      <c r="K29" s="220"/>
      <c r="L29" s="220"/>
      <c r="M29" s="220"/>
      <c r="N29" s="221"/>
      <c r="O29" s="224" t="s">
        <v>12</v>
      </c>
      <c r="P29" s="225"/>
      <c r="Q29" s="225"/>
      <c r="R29" s="225"/>
      <c r="S29" s="226" t="str">
        <f>IF(VLOOKUP($AY$2,Data,39,FALSE)=0,"-",VLOOKUP($AY$2,Data,39,FALSE))</f>
        <v>-</v>
      </c>
      <c r="T29" s="226"/>
      <c r="U29" s="226"/>
      <c r="V29" s="226"/>
      <c r="W29" s="226"/>
      <c r="X29" s="226"/>
      <c r="Y29" s="226"/>
      <c r="Z29" s="226"/>
      <c r="AA29" s="226"/>
      <c r="AB29" s="222" t="s">
        <v>51</v>
      </c>
      <c r="AC29" s="222"/>
      <c r="AD29" s="222"/>
      <c r="AE29" s="223"/>
      <c r="AF29" s="224" t="s">
        <v>13</v>
      </c>
      <c r="AG29" s="225"/>
      <c r="AH29" s="225"/>
      <c r="AI29" s="225"/>
      <c r="AJ29" s="226" t="str">
        <f>IF(VLOOKUP($AY$2,Data,36,FALSE)=0,"-",VLOOKUP($AY$2,Data,36,FALSE))</f>
        <v>-</v>
      </c>
      <c r="AK29" s="226"/>
      <c r="AL29" s="226"/>
      <c r="AM29" s="226"/>
      <c r="AN29" s="226"/>
      <c r="AO29" s="226"/>
      <c r="AP29" s="226"/>
      <c r="AQ29" s="226"/>
      <c r="AR29" s="226"/>
      <c r="AS29" s="222" t="s">
        <v>52</v>
      </c>
      <c r="AT29" s="222"/>
      <c r="AU29" s="222"/>
      <c r="AV29" s="223"/>
    </row>
    <row r="30" spans="2:48" ht="24.75" customHeight="1">
      <c r="B30" s="202" t="s">
        <v>18</v>
      </c>
      <c r="C30" s="203"/>
      <c r="D30" s="203"/>
      <c r="E30" s="203"/>
      <c r="F30" s="203"/>
      <c r="G30" s="203"/>
      <c r="H30" s="203"/>
      <c r="I30" s="203"/>
      <c r="J30" s="203"/>
      <c r="K30" s="203"/>
      <c r="L30" s="203"/>
      <c r="M30" s="203"/>
      <c r="N30" s="204"/>
      <c r="O30" s="205" t="s">
        <v>12</v>
      </c>
      <c r="P30" s="206"/>
      <c r="Q30" s="206"/>
      <c r="R30" s="206"/>
      <c r="S30" s="257" t="str">
        <f>IF(VLOOKUP($AY$2,Data,40,FALSE)=0,"-",VLOOKUP($AY$2,Data,40,FALSE))</f>
        <v>-</v>
      </c>
      <c r="T30" s="257"/>
      <c r="U30" s="257"/>
      <c r="V30" s="257"/>
      <c r="W30" s="257"/>
      <c r="X30" s="257"/>
      <c r="Y30" s="257"/>
      <c r="Z30" s="257"/>
      <c r="AA30" s="257"/>
      <c r="AB30" s="208" t="s">
        <v>51</v>
      </c>
      <c r="AC30" s="208"/>
      <c r="AD30" s="208"/>
      <c r="AE30" s="209"/>
      <c r="AF30" s="205" t="s">
        <v>13</v>
      </c>
      <c r="AG30" s="206"/>
      <c r="AH30" s="206"/>
      <c r="AI30" s="206"/>
      <c r="AJ30" s="257" t="str">
        <f>IF(VLOOKUP($AY$2,Data,37,FALSE)=0,"-",VLOOKUP($AY$2,Data,37,FALSE))</f>
        <v>-</v>
      </c>
      <c r="AK30" s="257"/>
      <c r="AL30" s="257"/>
      <c r="AM30" s="257"/>
      <c r="AN30" s="257"/>
      <c r="AO30" s="257"/>
      <c r="AP30" s="257"/>
      <c r="AQ30" s="257"/>
      <c r="AR30" s="257"/>
      <c r="AS30" s="208" t="s">
        <v>52</v>
      </c>
      <c r="AT30" s="208"/>
      <c r="AU30" s="208"/>
      <c r="AV30" s="209"/>
    </row>
    <row r="31" spans="2:48" ht="33.75" customHeight="1">
      <c r="B31" s="202" t="s">
        <v>16</v>
      </c>
      <c r="C31" s="203"/>
      <c r="D31" s="203"/>
      <c r="E31" s="203"/>
      <c r="F31" s="203"/>
      <c r="G31" s="203"/>
      <c r="H31" s="203"/>
      <c r="I31" s="203"/>
      <c r="J31" s="203"/>
      <c r="K31" s="203"/>
      <c r="L31" s="203"/>
      <c r="M31" s="203"/>
      <c r="N31" s="204"/>
      <c r="O31" s="318" t="str">
        <f>IF(VLOOKUP($AY$2,Data,41,FALSE)=0,"-",VLOOKUP($AY$2,Data,41,FALSE))</f>
        <v>-</v>
      </c>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20"/>
    </row>
    <row r="32" spans="2:48" ht="21.75" customHeight="1">
      <c r="B32" s="219" t="s">
        <v>8</v>
      </c>
      <c r="C32" s="220"/>
      <c r="D32" s="220"/>
      <c r="E32" s="220"/>
      <c r="F32" s="220"/>
      <c r="G32" s="220"/>
      <c r="H32" s="220"/>
      <c r="I32" s="220"/>
      <c r="J32" s="220"/>
      <c r="K32" s="220"/>
      <c r="L32" s="220"/>
      <c r="M32" s="220"/>
      <c r="N32" s="221"/>
      <c r="O32" s="318" t="str">
        <f>IF(VLOOKUP($AY$2,Data,42,FALSE)=0,"-",VLOOKUP($AY$2,Data,42,FALSE))</f>
        <v>-</v>
      </c>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20"/>
    </row>
    <row r="33" spans="2:48" ht="18.600000000000001" customHeight="1">
      <c r="B33" s="173" t="s">
        <v>2</v>
      </c>
      <c r="C33" s="211"/>
      <c r="D33" s="211"/>
      <c r="E33" s="211"/>
      <c r="F33" s="211"/>
      <c r="G33" s="211"/>
      <c r="H33" s="211"/>
      <c r="I33" s="211"/>
      <c r="J33" s="211"/>
      <c r="K33" s="211"/>
      <c r="L33" s="211"/>
      <c r="M33" s="211"/>
      <c r="N33" s="212"/>
      <c r="O33" s="179" t="s">
        <v>46</v>
      </c>
      <c r="P33" s="180"/>
      <c r="Q33" s="180"/>
      <c r="R33" s="180"/>
      <c r="S33" s="180"/>
      <c r="T33" s="180"/>
      <c r="U33" s="180"/>
      <c r="V33" s="181"/>
      <c r="W33" s="327">
        <f>VLOOKUP($AY$2,Data,43,FALSE)</f>
        <v>0</v>
      </c>
      <c r="X33" s="328"/>
      <c r="Y33" s="328"/>
      <c r="Z33" s="328"/>
      <c r="AA33" s="328"/>
      <c r="AB33" s="328"/>
      <c r="AC33" s="328"/>
      <c r="AD33" s="328"/>
      <c r="AE33" s="329"/>
      <c r="AF33" s="182" t="s">
        <v>47</v>
      </c>
      <c r="AG33" s="180"/>
      <c r="AH33" s="180"/>
      <c r="AI33" s="180"/>
      <c r="AJ33" s="180"/>
      <c r="AK33" s="180"/>
      <c r="AL33" s="180"/>
      <c r="AM33" s="181"/>
      <c r="AN33" s="327">
        <f>VLOOKUP($AY$2,Data,44,FALSE)</f>
        <v>0</v>
      </c>
      <c r="AO33" s="328"/>
      <c r="AP33" s="328"/>
      <c r="AQ33" s="328"/>
      <c r="AR33" s="328"/>
      <c r="AS33" s="328"/>
      <c r="AT33" s="328"/>
      <c r="AU33" s="328"/>
      <c r="AV33" s="330"/>
    </row>
    <row r="34" spans="2:48" ht="18.600000000000001" customHeight="1">
      <c r="B34" s="213"/>
      <c r="C34" s="214"/>
      <c r="D34" s="214"/>
      <c r="E34" s="214"/>
      <c r="F34" s="214"/>
      <c r="G34" s="214"/>
      <c r="H34" s="214"/>
      <c r="I34" s="214"/>
      <c r="J34" s="214"/>
      <c r="K34" s="214"/>
      <c r="L34" s="214"/>
      <c r="M34" s="214"/>
      <c r="N34" s="215"/>
      <c r="O34" s="183" t="s">
        <v>0</v>
      </c>
      <c r="P34" s="184"/>
      <c r="Q34" s="184"/>
      <c r="R34" s="184"/>
      <c r="S34" s="184"/>
      <c r="T34" s="184"/>
      <c r="U34" s="184"/>
      <c r="V34" s="185"/>
      <c r="W34" s="321">
        <f>VLOOKUP($AY$2,Data,45,FALSE)</f>
        <v>0</v>
      </c>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3"/>
    </row>
    <row r="35" spans="2:48" ht="18.600000000000001" customHeight="1">
      <c r="B35" s="173" t="s">
        <v>3</v>
      </c>
      <c r="C35" s="174"/>
      <c r="D35" s="174"/>
      <c r="E35" s="174"/>
      <c r="F35" s="174"/>
      <c r="G35" s="174"/>
      <c r="H35" s="174"/>
      <c r="I35" s="174"/>
      <c r="J35" s="174"/>
      <c r="K35" s="174"/>
      <c r="L35" s="174"/>
      <c r="M35" s="174"/>
      <c r="N35" s="175"/>
      <c r="O35" s="179" t="s">
        <v>46</v>
      </c>
      <c r="P35" s="180"/>
      <c r="Q35" s="180"/>
      <c r="R35" s="180"/>
      <c r="S35" s="180"/>
      <c r="T35" s="180"/>
      <c r="U35" s="180"/>
      <c r="V35" s="181"/>
      <c r="W35" s="327" t="str">
        <f>VLOOKUP($AY$2,Data,46,FALSE)</f>
        <v>-</v>
      </c>
      <c r="X35" s="328"/>
      <c r="Y35" s="328"/>
      <c r="Z35" s="328"/>
      <c r="AA35" s="328"/>
      <c r="AB35" s="328"/>
      <c r="AC35" s="328"/>
      <c r="AD35" s="328"/>
      <c r="AE35" s="329"/>
      <c r="AF35" s="182" t="s">
        <v>47</v>
      </c>
      <c r="AG35" s="180"/>
      <c r="AH35" s="180"/>
      <c r="AI35" s="180"/>
      <c r="AJ35" s="180"/>
      <c r="AK35" s="180"/>
      <c r="AL35" s="180"/>
      <c r="AM35" s="181"/>
      <c r="AN35" s="327" t="str">
        <f>VLOOKUP($AY$2,Data,47,FALSE)</f>
        <v>（選択して下さい）</v>
      </c>
      <c r="AO35" s="328"/>
      <c r="AP35" s="328"/>
      <c r="AQ35" s="328"/>
      <c r="AR35" s="328"/>
      <c r="AS35" s="328"/>
      <c r="AT35" s="328"/>
      <c r="AU35" s="328"/>
      <c r="AV35" s="330"/>
    </row>
    <row r="36" spans="2:48" ht="18.600000000000001" customHeight="1">
      <c r="B36" s="176"/>
      <c r="C36" s="177"/>
      <c r="D36" s="177"/>
      <c r="E36" s="177"/>
      <c r="F36" s="177"/>
      <c r="G36" s="177"/>
      <c r="H36" s="177"/>
      <c r="I36" s="177"/>
      <c r="J36" s="177"/>
      <c r="K36" s="177"/>
      <c r="L36" s="177"/>
      <c r="M36" s="177"/>
      <c r="N36" s="178"/>
      <c r="O36" s="183" t="s">
        <v>0</v>
      </c>
      <c r="P36" s="184"/>
      <c r="Q36" s="184"/>
      <c r="R36" s="184"/>
      <c r="S36" s="184"/>
      <c r="T36" s="184"/>
      <c r="U36" s="184"/>
      <c r="V36" s="185"/>
      <c r="W36" s="321">
        <f>VLOOKUP($AY$2,Data,48,FALSE)</f>
        <v>0</v>
      </c>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3"/>
    </row>
    <row r="37" spans="2:48" ht="18.600000000000001" customHeight="1">
      <c r="B37" s="189" t="s">
        <v>1</v>
      </c>
      <c r="C37" s="174"/>
      <c r="D37" s="174"/>
      <c r="E37" s="174"/>
      <c r="F37" s="174"/>
      <c r="G37" s="174"/>
      <c r="H37" s="174"/>
      <c r="I37" s="174"/>
      <c r="J37" s="174"/>
      <c r="K37" s="174"/>
      <c r="L37" s="174"/>
      <c r="M37" s="174"/>
      <c r="N37" s="175"/>
      <c r="O37" s="324">
        <f>VLOOKUP($AY$2,Data,49,FALSE)</f>
        <v>0</v>
      </c>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6"/>
    </row>
    <row r="38" spans="2:48" ht="18.600000000000001" customHeight="1">
      <c r="B38" s="190"/>
      <c r="C38" s="191"/>
      <c r="D38" s="191"/>
      <c r="E38" s="191"/>
      <c r="F38" s="191"/>
      <c r="G38" s="191"/>
      <c r="H38" s="191"/>
      <c r="I38" s="191"/>
      <c r="J38" s="191"/>
      <c r="K38" s="191"/>
      <c r="L38" s="191"/>
      <c r="M38" s="191"/>
      <c r="N38" s="192"/>
      <c r="O38" s="196"/>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8"/>
    </row>
    <row r="39" spans="2:48" ht="18.600000000000001" customHeight="1">
      <c r="B39" s="190"/>
      <c r="C39" s="191"/>
      <c r="D39" s="191"/>
      <c r="E39" s="191"/>
      <c r="F39" s="191"/>
      <c r="G39" s="191"/>
      <c r="H39" s="191"/>
      <c r="I39" s="191"/>
      <c r="J39" s="191"/>
      <c r="K39" s="191"/>
      <c r="L39" s="191"/>
      <c r="M39" s="191"/>
      <c r="N39" s="192"/>
      <c r="O39" s="199"/>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1"/>
    </row>
    <row r="40" spans="2:48" ht="18.600000000000001" customHeight="1">
      <c r="B40" s="190"/>
      <c r="C40" s="191"/>
      <c r="D40" s="191"/>
      <c r="E40" s="191"/>
      <c r="F40" s="191"/>
      <c r="G40" s="191"/>
      <c r="H40" s="191"/>
      <c r="I40" s="191"/>
      <c r="J40" s="191"/>
      <c r="K40" s="191"/>
      <c r="L40" s="191"/>
      <c r="M40" s="191"/>
      <c r="N40" s="192"/>
      <c r="O40" s="199"/>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1"/>
    </row>
    <row r="41" spans="2:48" ht="18.600000000000001" customHeight="1">
      <c r="B41" s="190"/>
      <c r="C41" s="191"/>
      <c r="D41" s="191"/>
      <c r="E41" s="191"/>
      <c r="F41" s="191"/>
      <c r="G41" s="191"/>
      <c r="H41" s="191"/>
      <c r="I41" s="191"/>
      <c r="J41" s="191"/>
      <c r="K41" s="191"/>
      <c r="L41" s="191"/>
      <c r="M41" s="191"/>
      <c r="N41" s="192"/>
      <c r="O41" s="168"/>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70"/>
    </row>
    <row r="42" spans="2:48" ht="18.600000000000001" customHeight="1">
      <c r="B42" s="171" t="s">
        <v>20</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row>
    <row r="43" spans="2:48" ht="18.600000000000001" customHeight="1">
      <c r="B43" s="172" t="s">
        <v>71</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row>
  </sheetData>
  <mergeCells count="154">
    <mergeCell ref="AS25:AV25"/>
    <mergeCell ref="AB30:AE30"/>
    <mergeCell ref="B6:N6"/>
    <mergeCell ref="O16:R16"/>
    <mergeCell ref="O17:R17"/>
    <mergeCell ref="AB18:AE18"/>
    <mergeCell ref="AS16:AV16"/>
    <mergeCell ref="B21:G23"/>
    <mergeCell ref="O23:R23"/>
    <mergeCell ref="S23:AA23"/>
    <mergeCell ref="O26:R26"/>
    <mergeCell ref="S26:AA26"/>
    <mergeCell ref="AB21:AE21"/>
    <mergeCell ref="AB22:AE22"/>
    <mergeCell ref="H23:N23"/>
    <mergeCell ref="H26:N26"/>
    <mergeCell ref="S24:AA24"/>
    <mergeCell ref="H24:N24"/>
    <mergeCell ref="O22:R22"/>
    <mergeCell ref="O6:AV6"/>
    <mergeCell ref="AK17:AQ17"/>
    <mergeCell ref="S25:AA25"/>
    <mergeCell ref="AF22:AI22"/>
    <mergeCell ref="AB24:AE24"/>
    <mergeCell ref="O18:R18"/>
    <mergeCell ref="AB20:AE20"/>
    <mergeCell ref="H25:N25"/>
    <mergeCell ref="B27:N27"/>
    <mergeCell ref="B24:G26"/>
    <mergeCell ref="B43:AV43"/>
    <mergeCell ref="W34:AV34"/>
    <mergeCell ref="B33:N34"/>
    <mergeCell ref="B42:AV42"/>
    <mergeCell ref="B35:N36"/>
    <mergeCell ref="O37:AV37"/>
    <mergeCell ref="O39:AV39"/>
    <mergeCell ref="O36:V36"/>
    <mergeCell ref="B30:N30"/>
    <mergeCell ref="B31:N31"/>
    <mergeCell ref="O30:R30"/>
    <mergeCell ref="O31:AV31"/>
    <mergeCell ref="AF33:AM33"/>
    <mergeCell ref="S30:AA30"/>
    <mergeCell ref="AJ30:AR30"/>
    <mergeCell ref="O38:AV38"/>
    <mergeCell ref="O34:V34"/>
    <mergeCell ref="B32:N32"/>
    <mergeCell ref="AS30:AV30"/>
    <mergeCell ref="AF30:AI30"/>
    <mergeCell ref="AS28:AV28"/>
    <mergeCell ref="B28:N28"/>
    <mergeCell ref="B29:N29"/>
    <mergeCell ref="AJ25:AR25"/>
    <mergeCell ref="AJ20:AR20"/>
    <mergeCell ref="AJ21:AR21"/>
    <mergeCell ref="AS22:AV22"/>
    <mergeCell ref="AS21:AV21"/>
    <mergeCell ref="AF20:AI20"/>
    <mergeCell ref="AF21:AI21"/>
    <mergeCell ref="AJ28:AR28"/>
    <mergeCell ref="AS20:AV20"/>
    <mergeCell ref="AS23:AV23"/>
    <mergeCell ref="AS29:AV29"/>
    <mergeCell ref="AF28:AI28"/>
    <mergeCell ref="AB26:AE26"/>
    <mergeCell ref="AF26:AI26"/>
    <mergeCell ref="S22:AA22"/>
    <mergeCell ref="S29:AA29"/>
    <mergeCell ref="AS26:AV26"/>
    <mergeCell ref="AS24:AV24"/>
    <mergeCell ref="AJ27:AR27"/>
    <mergeCell ref="AJ23:AR23"/>
    <mergeCell ref="AJ24:AR24"/>
    <mergeCell ref="AN35:AV35"/>
    <mergeCell ref="W36:AV36"/>
    <mergeCell ref="AF35:AM35"/>
    <mergeCell ref="W33:AE33"/>
    <mergeCell ref="AN33:AV33"/>
    <mergeCell ref="W35:AE35"/>
    <mergeCell ref="O32:AV32"/>
    <mergeCell ref="O33:V33"/>
    <mergeCell ref="O35:V35"/>
    <mergeCell ref="AF29:AI29"/>
    <mergeCell ref="AB27:AE27"/>
    <mergeCell ref="AB28:AE28"/>
    <mergeCell ref="AB29:AE29"/>
    <mergeCell ref="S27:AA27"/>
    <mergeCell ref="AJ29:AR29"/>
    <mergeCell ref="B15:G20"/>
    <mergeCell ref="O19:R19"/>
    <mergeCell ref="H18:N18"/>
    <mergeCell ref="AB19:AE19"/>
    <mergeCell ref="AJ19:AR19"/>
    <mergeCell ref="AF18:AI18"/>
    <mergeCell ref="AF19:AI19"/>
    <mergeCell ref="AJ18:AR18"/>
    <mergeCell ref="O28:R28"/>
    <mergeCell ref="O29:R29"/>
    <mergeCell ref="O20:R20"/>
    <mergeCell ref="O21:R21"/>
    <mergeCell ref="AB23:AE23"/>
    <mergeCell ref="S28:AA28"/>
    <mergeCell ref="AJ22:AR22"/>
    <mergeCell ref="H22:N22"/>
    <mergeCell ref="AF23:AI23"/>
    <mergeCell ref="AF24:AI24"/>
    <mergeCell ref="B13:N14"/>
    <mergeCell ref="O13:AV14"/>
    <mergeCell ref="AB15:AE15"/>
    <mergeCell ref="H15:N15"/>
    <mergeCell ref="H16:N16"/>
    <mergeCell ref="AB17:AE17"/>
    <mergeCell ref="O27:R27"/>
    <mergeCell ref="AB25:AE25"/>
    <mergeCell ref="S15:AA15"/>
    <mergeCell ref="O15:R15"/>
    <mergeCell ref="T17:Z17"/>
    <mergeCell ref="AS15:AV15"/>
    <mergeCell ref="AF15:AI15"/>
    <mergeCell ref="AF16:AI16"/>
    <mergeCell ref="AF17:AI17"/>
    <mergeCell ref="AB16:AE16"/>
    <mergeCell ref="O25:R25"/>
    <mergeCell ref="AS17:AV17"/>
    <mergeCell ref="AJ26:AR26"/>
    <mergeCell ref="AS19:AV19"/>
    <mergeCell ref="AS18:AV18"/>
    <mergeCell ref="AF25:AI25"/>
    <mergeCell ref="AF27:AI27"/>
    <mergeCell ref="O24:R24"/>
    <mergeCell ref="B4:N5"/>
    <mergeCell ref="AJ15:AR15"/>
    <mergeCell ref="B2:AV2"/>
    <mergeCell ref="O41:AV41"/>
    <mergeCell ref="B37:N41"/>
    <mergeCell ref="B11:N12"/>
    <mergeCell ref="O11:AV12"/>
    <mergeCell ref="O40:AV40"/>
    <mergeCell ref="S20:AA20"/>
    <mergeCell ref="S21:AA21"/>
    <mergeCell ref="AJ16:AR16"/>
    <mergeCell ref="H19:N19"/>
    <mergeCell ref="O4:AV5"/>
    <mergeCell ref="H20:N20"/>
    <mergeCell ref="H21:N21"/>
    <mergeCell ref="S16:AA16"/>
    <mergeCell ref="S18:AA18"/>
    <mergeCell ref="S19:AA19"/>
    <mergeCell ref="H17:N17"/>
    <mergeCell ref="B7:N8"/>
    <mergeCell ref="O7:AV8"/>
    <mergeCell ref="AS27:AV27"/>
    <mergeCell ref="B9:N10"/>
    <mergeCell ref="O9:AV10"/>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282" t="s">
        <v>40</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X2" s="13" t="s">
        <v>65</v>
      </c>
      <c r="AY2" s="14">
        <v>29</v>
      </c>
    </row>
    <row r="3" spans="2:51" ht="9.75" customHeight="1">
      <c r="AS3" s="3"/>
      <c r="AT3" s="3"/>
      <c r="AU3" s="3"/>
      <c r="AV3" s="2"/>
    </row>
    <row r="4" spans="2:51" ht="15.75" customHeight="1">
      <c r="B4" s="284" t="s">
        <v>137</v>
      </c>
      <c r="C4" s="285"/>
      <c r="D4" s="285"/>
      <c r="E4" s="285"/>
      <c r="F4" s="285"/>
      <c r="G4" s="285"/>
      <c r="H4" s="285"/>
      <c r="I4" s="285"/>
      <c r="J4" s="285"/>
      <c r="K4" s="285"/>
      <c r="L4" s="285"/>
      <c r="M4" s="285"/>
      <c r="N4" s="286"/>
      <c r="O4" s="284">
        <f>VLOOKUP($AY$2,Data,3,FALSE)</f>
        <v>0</v>
      </c>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6"/>
    </row>
    <row r="5" spans="2:51" ht="15.75" customHeight="1">
      <c r="B5" s="287"/>
      <c r="C5" s="288"/>
      <c r="D5" s="288"/>
      <c r="E5" s="288"/>
      <c r="F5" s="288"/>
      <c r="G5" s="288"/>
      <c r="H5" s="288"/>
      <c r="I5" s="288"/>
      <c r="J5" s="288"/>
      <c r="K5" s="288"/>
      <c r="L5" s="288"/>
      <c r="M5" s="288"/>
      <c r="N5" s="289"/>
      <c r="O5" s="287"/>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9"/>
    </row>
    <row r="6" spans="2:51" ht="23.25" customHeight="1">
      <c r="B6" s="296" t="s">
        <v>29</v>
      </c>
      <c r="C6" s="297"/>
      <c r="D6" s="297"/>
      <c r="E6" s="297"/>
      <c r="F6" s="297"/>
      <c r="G6" s="297"/>
      <c r="H6" s="297"/>
      <c r="I6" s="297"/>
      <c r="J6" s="297"/>
      <c r="K6" s="297"/>
      <c r="L6" s="297"/>
      <c r="M6" s="297"/>
      <c r="N6" s="298"/>
      <c r="O6" s="315">
        <f>VLOOKUP($AY$2,Data,4,FALSE)</f>
        <v>0</v>
      </c>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7"/>
    </row>
    <row r="7" spans="2:51" ht="18.600000000000001" customHeight="1">
      <c r="B7" s="173" t="s">
        <v>41</v>
      </c>
      <c r="C7" s="174"/>
      <c r="D7" s="174"/>
      <c r="E7" s="174"/>
      <c r="F7" s="174"/>
      <c r="G7" s="174"/>
      <c r="H7" s="174"/>
      <c r="I7" s="174"/>
      <c r="J7" s="174"/>
      <c r="K7" s="174"/>
      <c r="L7" s="174"/>
      <c r="M7" s="174"/>
      <c r="N7" s="175"/>
      <c r="O7" s="284" t="str">
        <f>VLOOKUP($AY$2,Data,5,FALSE)&amp;VLOOKUP($AY$2,Data,6,FALSE)</f>
        <v/>
      </c>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6"/>
    </row>
    <row r="8" spans="2:51" ht="18.600000000000001" customHeight="1">
      <c r="B8" s="176"/>
      <c r="C8" s="177"/>
      <c r="D8" s="177"/>
      <c r="E8" s="177"/>
      <c r="F8" s="177"/>
      <c r="G8" s="177"/>
      <c r="H8" s="177"/>
      <c r="I8" s="177"/>
      <c r="J8" s="177"/>
      <c r="K8" s="177"/>
      <c r="L8" s="177"/>
      <c r="M8" s="177"/>
      <c r="N8" s="178"/>
      <c r="O8" s="287"/>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9"/>
    </row>
    <row r="9" spans="2:51" ht="17.25" customHeight="1">
      <c r="B9" s="173" t="s">
        <v>30</v>
      </c>
      <c r="C9" s="174"/>
      <c r="D9" s="174"/>
      <c r="E9" s="174"/>
      <c r="F9" s="174"/>
      <c r="G9" s="174"/>
      <c r="H9" s="174"/>
      <c r="I9" s="174"/>
      <c r="J9" s="174"/>
      <c r="K9" s="174"/>
      <c r="L9" s="174"/>
      <c r="M9" s="174"/>
      <c r="N9" s="175"/>
      <c r="O9" s="284">
        <f>VLOOKUP($AY$2,Data,7,FALSE)</f>
        <v>0</v>
      </c>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6"/>
    </row>
    <row r="10" spans="2:51" ht="17.25" customHeight="1">
      <c r="B10" s="176"/>
      <c r="C10" s="177"/>
      <c r="D10" s="177"/>
      <c r="E10" s="177"/>
      <c r="F10" s="177"/>
      <c r="G10" s="177"/>
      <c r="H10" s="177"/>
      <c r="I10" s="177"/>
      <c r="J10" s="177"/>
      <c r="K10" s="177"/>
      <c r="L10" s="177"/>
      <c r="M10" s="177"/>
      <c r="N10" s="178"/>
      <c r="O10" s="287"/>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9"/>
    </row>
    <row r="11" spans="2:51" ht="15.75" customHeight="1">
      <c r="B11" s="189" t="s">
        <v>138</v>
      </c>
      <c r="C11" s="174"/>
      <c r="D11" s="174"/>
      <c r="E11" s="174"/>
      <c r="F11" s="174"/>
      <c r="G11" s="174"/>
      <c r="H11" s="174"/>
      <c r="I11" s="174"/>
      <c r="J11" s="174"/>
      <c r="K11" s="174"/>
      <c r="L11" s="174"/>
      <c r="M11" s="174"/>
      <c r="N11" s="175"/>
      <c r="O11" s="331">
        <f>VLOOKUP($AY$2,Data,8,FALSE)</f>
        <v>0</v>
      </c>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3"/>
    </row>
    <row r="12" spans="2:51" ht="15.75" customHeight="1">
      <c r="B12" s="176"/>
      <c r="C12" s="177"/>
      <c r="D12" s="177"/>
      <c r="E12" s="177"/>
      <c r="F12" s="177"/>
      <c r="G12" s="177"/>
      <c r="H12" s="177"/>
      <c r="I12" s="177"/>
      <c r="J12" s="177"/>
      <c r="K12" s="177"/>
      <c r="L12" s="177"/>
      <c r="M12" s="177"/>
      <c r="N12" s="178"/>
      <c r="O12" s="334"/>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6"/>
    </row>
    <row r="13" spans="2:51" ht="18.600000000000001" customHeight="1">
      <c r="B13" s="308" t="s">
        <v>141</v>
      </c>
      <c r="C13" s="309"/>
      <c r="D13" s="309"/>
      <c r="E13" s="309"/>
      <c r="F13" s="309"/>
      <c r="G13" s="309"/>
      <c r="H13" s="309"/>
      <c r="I13" s="309"/>
      <c r="J13" s="309"/>
      <c r="K13" s="309"/>
      <c r="L13" s="309"/>
      <c r="M13" s="309"/>
      <c r="N13" s="310"/>
      <c r="O13" s="268">
        <f>VLOOKUP($AY$2,Data,2,FALSE)</f>
        <v>0</v>
      </c>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70"/>
    </row>
    <row r="14" spans="2:51" ht="18.600000000000001" customHeight="1">
      <c r="B14" s="311"/>
      <c r="C14" s="312"/>
      <c r="D14" s="312"/>
      <c r="E14" s="312"/>
      <c r="F14" s="312"/>
      <c r="G14" s="312"/>
      <c r="H14" s="312"/>
      <c r="I14" s="312"/>
      <c r="J14" s="312"/>
      <c r="K14" s="312"/>
      <c r="L14" s="312"/>
      <c r="M14" s="312"/>
      <c r="N14" s="313"/>
      <c r="O14" s="271"/>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3"/>
    </row>
    <row r="15" spans="2:51" ht="24.75" customHeight="1">
      <c r="B15" s="173" t="s">
        <v>9</v>
      </c>
      <c r="C15" s="174"/>
      <c r="D15" s="174"/>
      <c r="E15" s="174"/>
      <c r="F15" s="174"/>
      <c r="G15" s="304"/>
      <c r="H15" s="253" t="s">
        <v>4</v>
      </c>
      <c r="I15" s="254"/>
      <c r="J15" s="254"/>
      <c r="K15" s="254"/>
      <c r="L15" s="254"/>
      <c r="M15" s="254"/>
      <c r="N15" s="255"/>
      <c r="O15" s="205" t="s">
        <v>12</v>
      </c>
      <c r="P15" s="206"/>
      <c r="Q15" s="206"/>
      <c r="R15" s="206"/>
      <c r="S15" s="274" t="str">
        <f>IF(VLOOKUP($AY$2,Data,10,FALSE)=0,"-",VLOOKUP($AY$2,Data,10,FALSE))</f>
        <v>-</v>
      </c>
      <c r="T15" s="274"/>
      <c r="U15" s="274"/>
      <c r="V15" s="274"/>
      <c r="W15" s="274"/>
      <c r="X15" s="274"/>
      <c r="Y15" s="274"/>
      <c r="Z15" s="274"/>
      <c r="AA15" s="274"/>
      <c r="AB15" s="274"/>
      <c r="AC15" s="274"/>
      <c r="AD15" s="274"/>
      <c r="AE15" s="275"/>
      <c r="AF15" s="205" t="s">
        <v>13</v>
      </c>
      <c r="AG15" s="206"/>
      <c r="AH15" s="206"/>
      <c r="AI15" s="206"/>
      <c r="AJ15" s="274" t="str">
        <f>IF(VLOOKUP($AY$2,Data,9,FALSE)=0,"-",VLOOKUP($AY$2,Data,9,FALSE))</f>
        <v>-</v>
      </c>
      <c r="AK15" s="274"/>
      <c r="AL15" s="274"/>
      <c r="AM15" s="274"/>
      <c r="AN15" s="274"/>
      <c r="AO15" s="274"/>
      <c r="AP15" s="274"/>
      <c r="AQ15" s="274"/>
      <c r="AR15" s="274"/>
      <c r="AS15" s="274"/>
      <c r="AT15" s="274"/>
      <c r="AU15" s="274"/>
      <c r="AV15" s="275"/>
    </row>
    <row r="16" spans="2:51" ht="24.75" customHeight="1">
      <c r="B16" s="190"/>
      <c r="C16" s="191"/>
      <c r="D16" s="191"/>
      <c r="E16" s="191"/>
      <c r="F16" s="191"/>
      <c r="G16" s="305"/>
      <c r="H16" s="227" t="s">
        <v>5</v>
      </c>
      <c r="I16" s="228"/>
      <c r="J16" s="228"/>
      <c r="K16" s="228"/>
      <c r="L16" s="228"/>
      <c r="M16" s="228"/>
      <c r="N16" s="229"/>
      <c r="O16" s="230" t="s">
        <v>12</v>
      </c>
      <c r="P16" s="231"/>
      <c r="Q16" s="231"/>
      <c r="R16" s="231"/>
      <c r="S16" s="232" t="str">
        <f>IF(VLOOKUP($AY$2,Data,16,FALSE)=0,"-",VLOOKUP($AY$2,Data,16,FALSE))</f>
        <v>-</v>
      </c>
      <c r="T16" s="232"/>
      <c r="U16" s="232"/>
      <c r="V16" s="232"/>
      <c r="W16" s="232"/>
      <c r="X16" s="232"/>
      <c r="Y16" s="232"/>
      <c r="Z16" s="232"/>
      <c r="AA16" s="232"/>
      <c r="AB16" s="233" t="s">
        <v>51</v>
      </c>
      <c r="AC16" s="233"/>
      <c r="AD16" s="233"/>
      <c r="AE16" s="234"/>
      <c r="AF16" s="230" t="s">
        <v>13</v>
      </c>
      <c r="AG16" s="231"/>
      <c r="AH16" s="231"/>
      <c r="AI16" s="231"/>
      <c r="AJ16" s="232" t="str">
        <f>IF(VLOOKUP($AY$2,Data,11,FALSE)=0,"-",VLOOKUP($AY$2,Data,11,FALSE))</f>
        <v>（選択して下さい）</v>
      </c>
      <c r="AK16" s="232"/>
      <c r="AL16" s="232"/>
      <c r="AM16" s="232"/>
      <c r="AN16" s="232"/>
      <c r="AO16" s="232"/>
      <c r="AP16" s="232"/>
      <c r="AQ16" s="232"/>
      <c r="AR16" s="232"/>
      <c r="AS16" s="233" t="s">
        <v>52</v>
      </c>
      <c r="AT16" s="233"/>
      <c r="AU16" s="233"/>
      <c r="AV16" s="234"/>
    </row>
    <row r="17" spans="2:48" ht="24.75" customHeight="1">
      <c r="B17" s="190"/>
      <c r="C17" s="191"/>
      <c r="D17" s="191"/>
      <c r="E17" s="191"/>
      <c r="F17" s="191"/>
      <c r="G17" s="305"/>
      <c r="H17" s="299" t="s">
        <v>19</v>
      </c>
      <c r="I17" s="300"/>
      <c r="J17" s="300"/>
      <c r="K17" s="300"/>
      <c r="L17" s="300"/>
      <c r="M17" s="300"/>
      <c r="N17" s="301"/>
      <c r="O17" s="262" t="s">
        <v>12</v>
      </c>
      <c r="P17" s="263"/>
      <c r="Q17" s="263"/>
      <c r="R17" s="263"/>
      <c r="S17" s="15" t="s">
        <v>67</v>
      </c>
      <c r="T17" s="314" t="str">
        <f>IF(VLOOKUP($AY$2,Data,17,FALSE)=0,"-",VLOOKUP($AY$2,Data,17,FALSE))</f>
        <v>-</v>
      </c>
      <c r="U17" s="314"/>
      <c r="V17" s="314"/>
      <c r="W17" s="314"/>
      <c r="X17" s="314"/>
      <c r="Y17" s="314"/>
      <c r="Z17" s="314"/>
      <c r="AA17" s="15" t="s">
        <v>68</v>
      </c>
      <c r="AB17" s="233" t="s">
        <v>51</v>
      </c>
      <c r="AC17" s="233"/>
      <c r="AD17" s="233"/>
      <c r="AE17" s="234"/>
      <c r="AF17" s="262" t="s">
        <v>13</v>
      </c>
      <c r="AG17" s="263"/>
      <c r="AH17" s="263"/>
      <c r="AI17" s="263"/>
      <c r="AJ17" s="15" t="s">
        <v>69</v>
      </c>
      <c r="AK17" s="314" t="str">
        <f>IF(VLOOKUP($AY$2,Data,12,FALSE)=0,"-",VLOOKUP($AY$2,Data,12,FALSE))</f>
        <v>-</v>
      </c>
      <c r="AL17" s="314"/>
      <c r="AM17" s="314"/>
      <c r="AN17" s="314"/>
      <c r="AO17" s="314"/>
      <c r="AP17" s="314"/>
      <c r="AQ17" s="314"/>
      <c r="AR17" s="15" t="s">
        <v>70</v>
      </c>
      <c r="AS17" s="233" t="s">
        <v>52</v>
      </c>
      <c r="AT17" s="233"/>
      <c r="AU17" s="233"/>
      <c r="AV17" s="234"/>
    </row>
    <row r="18" spans="2:48" ht="24.75" customHeight="1">
      <c r="B18" s="190"/>
      <c r="C18" s="191"/>
      <c r="D18" s="191"/>
      <c r="E18" s="191"/>
      <c r="F18" s="191"/>
      <c r="G18" s="305"/>
      <c r="H18" s="265" t="s">
        <v>6</v>
      </c>
      <c r="I18" s="266"/>
      <c r="J18" s="266"/>
      <c r="K18" s="266"/>
      <c r="L18" s="266"/>
      <c r="M18" s="266"/>
      <c r="N18" s="267"/>
      <c r="O18" s="262" t="s">
        <v>12</v>
      </c>
      <c r="P18" s="263"/>
      <c r="Q18" s="263"/>
      <c r="R18" s="263"/>
      <c r="S18" s="314" t="str">
        <f>IF(VLOOKUP($AY$2,Data,18,FALSE)=0,"-",VLOOKUP($AY$2,Data,18,FALSE))</f>
        <v>-</v>
      </c>
      <c r="T18" s="314"/>
      <c r="U18" s="314"/>
      <c r="V18" s="314"/>
      <c r="W18" s="314"/>
      <c r="X18" s="314"/>
      <c r="Y18" s="314"/>
      <c r="Z18" s="314"/>
      <c r="AA18" s="314"/>
      <c r="AB18" s="260"/>
      <c r="AC18" s="260"/>
      <c r="AD18" s="260"/>
      <c r="AE18" s="261"/>
      <c r="AF18" s="262" t="s">
        <v>13</v>
      </c>
      <c r="AG18" s="263"/>
      <c r="AH18" s="263"/>
      <c r="AI18" s="263"/>
      <c r="AJ18" s="314" t="str">
        <f>IF(VLOOKUP($AY$2,Data,13,FALSE)=0,"-",VLOOKUP($AY$2,Data,13,FALSE))</f>
        <v>（選択して下さい）</v>
      </c>
      <c r="AK18" s="314"/>
      <c r="AL18" s="314"/>
      <c r="AM18" s="314"/>
      <c r="AN18" s="314"/>
      <c r="AO18" s="314"/>
      <c r="AP18" s="314"/>
      <c r="AQ18" s="314"/>
      <c r="AR18" s="314"/>
      <c r="AS18" s="260"/>
      <c r="AT18" s="260"/>
      <c r="AU18" s="260"/>
      <c r="AV18" s="261"/>
    </row>
    <row r="19" spans="2:48" ht="24.75" customHeight="1">
      <c r="B19" s="190"/>
      <c r="C19" s="191"/>
      <c r="D19" s="191"/>
      <c r="E19" s="191"/>
      <c r="F19" s="191"/>
      <c r="G19" s="305"/>
      <c r="H19" s="265" t="s">
        <v>139</v>
      </c>
      <c r="I19" s="266"/>
      <c r="J19" s="266"/>
      <c r="K19" s="266"/>
      <c r="L19" s="266"/>
      <c r="M19" s="266"/>
      <c r="N19" s="267"/>
      <c r="O19" s="262" t="s">
        <v>12</v>
      </c>
      <c r="P19" s="263"/>
      <c r="Q19" s="263"/>
      <c r="R19" s="263"/>
      <c r="S19" s="314" t="str">
        <f>IF(VLOOKUP($AY$2,Data,19,FALSE)=0,"-",VLOOKUP($AY$2,Data,19,FALSE))</f>
        <v>-</v>
      </c>
      <c r="T19" s="314"/>
      <c r="U19" s="314"/>
      <c r="V19" s="314"/>
      <c r="W19" s="314"/>
      <c r="X19" s="314"/>
      <c r="Y19" s="314"/>
      <c r="Z19" s="314"/>
      <c r="AA19" s="314"/>
      <c r="AB19" s="250" t="s">
        <v>53</v>
      </c>
      <c r="AC19" s="250"/>
      <c r="AD19" s="250"/>
      <c r="AE19" s="251"/>
      <c r="AF19" s="262" t="s">
        <v>13</v>
      </c>
      <c r="AG19" s="263"/>
      <c r="AH19" s="263"/>
      <c r="AI19" s="263"/>
      <c r="AJ19" s="314" t="str">
        <f>IF(VLOOKUP($AY$2,Data,14,FALSE)=0,"-",VLOOKUP($AY$2,Data,14,FALSE))</f>
        <v>-</v>
      </c>
      <c r="AK19" s="314"/>
      <c r="AL19" s="314"/>
      <c r="AM19" s="314"/>
      <c r="AN19" s="314"/>
      <c r="AO19" s="314"/>
      <c r="AP19" s="314"/>
      <c r="AQ19" s="314"/>
      <c r="AR19" s="314"/>
      <c r="AS19" s="250" t="s">
        <v>54</v>
      </c>
      <c r="AT19" s="250"/>
      <c r="AU19" s="250"/>
      <c r="AV19" s="251"/>
    </row>
    <row r="20" spans="2:48" ht="24.75" customHeight="1">
      <c r="B20" s="176"/>
      <c r="C20" s="177"/>
      <c r="D20" s="177"/>
      <c r="E20" s="177"/>
      <c r="F20" s="177"/>
      <c r="G20" s="306"/>
      <c r="H20" s="239" t="s">
        <v>140</v>
      </c>
      <c r="I20" s="240"/>
      <c r="J20" s="240"/>
      <c r="K20" s="240"/>
      <c r="L20" s="240"/>
      <c r="M20" s="240"/>
      <c r="N20" s="241"/>
      <c r="O20" s="235" t="s">
        <v>12</v>
      </c>
      <c r="P20" s="236"/>
      <c r="Q20" s="236"/>
      <c r="R20" s="236"/>
      <c r="S20" s="247" t="str">
        <f>IF(VLOOKUP($AY$2,Data,20,FALSE)=0,"-",VLOOKUP($AY$2,Data,20,FALSE))</f>
        <v>-</v>
      </c>
      <c r="T20" s="247"/>
      <c r="U20" s="247"/>
      <c r="V20" s="247"/>
      <c r="W20" s="247"/>
      <c r="X20" s="247"/>
      <c r="Y20" s="247"/>
      <c r="Z20" s="247"/>
      <c r="AA20" s="247"/>
      <c r="AB20" s="248" t="s">
        <v>53</v>
      </c>
      <c r="AC20" s="248"/>
      <c r="AD20" s="248"/>
      <c r="AE20" s="249"/>
      <c r="AF20" s="235" t="s">
        <v>13</v>
      </c>
      <c r="AG20" s="236"/>
      <c r="AH20" s="236"/>
      <c r="AI20" s="236"/>
      <c r="AJ20" s="247" t="str">
        <f>IF(VLOOKUP($AY$2,Data,15,FALSE)=0,"-",VLOOKUP($AY$2,Data,15,FALSE))</f>
        <v>-</v>
      </c>
      <c r="AK20" s="247"/>
      <c r="AL20" s="247"/>
      <c r="AM20" s="247"/>
      <c r="AN20" s="247"/>
      <c r="AO20" s="247"/>
      <c r="AP20" s="247"/>
      <c r="AQ20" s="247"/>
      <c r="AR20" s="247"/>
      <c r="AS20" s="248" t="s">
        <v>54</v>
      </c>
      <c r="AT20" s="248"/>
      <c r="AU20" s="248"/>
      <c r="AV20" s="249"/>
    </row>
    <row r="21" spans="2:48" ht="24.75" customHeight="1">
      <c r="B21" s="173" t="s">
        <v>10</v>
      </c>
      <c r="C21" s="242"/>
      <c r="D21" s="242"/>
      <c r="E21" s="242"/>
      <c r="F21" s="242"/>
      <c r="G21" s="258"/>
      <c r="H21" s="253" t="s">
        <v>5</v>
      </c>
      <c r="I21" s="254"/>
      <c r="J21" s="254"/>
      <c r="K21" s="254"/>
      <c r="L21" s="254"/>
      <c r="M21" s="254"/>
      <c r="N21" s="255"/>
      <c r="O21" s="205" t="s">
        <v>12</v>
      </c>
      <c r="P21" s="206"/>
      <c r="Q21" s="206"/>
      <c r="R21" s="206"/>
      <c r="S21" s="257" t="str">
        <f>IF(VLOOKUP($AY$2,Data,24,FALSE)=0,"-",VLOOKUP($AY$2,Data,24,FALSE))</f>
        <v>-</v>
      </c>
      <c r="T21" s="257"/>
      <c r="U21" s="257"/>
      <c r="V21" s="257"/>
      <c r="W21" s="257"/>
      <c r="X21" s="257"/>
      <c r="Y21" s="257"/>
      <c r="Z21" s="257"/>
      <c r="AA21" s="257"/>
      <c r="AB21" s="237" t="s">
        <v>51</v>
      </c>
      <c r="AC21" s="237"/>
      <c r="AD21" s="237"/>
      <c r="AE21" s="238"/>
      <c r="AF21" s="205" t="s">
        <v>13</v>
      </c>
      <c r="AG21" s="206"/>
      <c r="AH21" s="206"/>
      <c r="AI21" s="206"/>
      <c r="AJ21" s="257" t="str">
        <f>IF(VLOOKUP($AY$2,Data,21,FALSE)=0,"-",VLOOKUP($AY$2,Data,21,FALSE))</f>
        <v>-</v>
      </c>
      <c r="AK21" s="257"/>
      <c r="AL21" s="257"/>
      <c r="AM21" s="257"/>
      <c r="AN21" s="257"/>
      <c r="AO21" s="257"/>
      <c r="AP21" s="257"/>
      <c r="AQ21" s="257"/>
      <c r="AR21" s="257"/>
      <c r="AS21" s="237" t="s">
        <v>52</v>
      </c>
      <c r="AT21" s="237"/>
      <c r="AU21" s="237"/>
      <c r="AV21" s="238"/>
    </row>
    <row r="22" spans="2:48" ht="24.75" customHeight="1">
      <c r="B22" s="243"/>
      <c r="C22" s="244"/>
      <c r="D22" s="244"/>
      <c r="E22" s="244"/>
      <c r="F22" s="244"/>
      <c r="G22" s="259"/>
      <c r="H22" s="227" t="s">
        <v>139</v>
      </c>
      <c r="I22" s="228"/>
      <c r="J22" s="228"/>
      <c r="K22" s="228"/>
      <c r="L22" s="228"/>
      <c r="M22" s="228"/>
      <c r="N22" s="229"/>
      <c r="O22" s="230" t="s">
        <v>12</v>
      </c>
      <c r="P22" s="231"/>
      <c r="Q22" s="231"/>
      <c r="R22" s="231"/>
      <c r="S22" s="232" t="str">
        <f>IF(VLOOKUP($AY$2,Data,25,FALSE)=0,"-",VLOOKUP($AY$2,Data,25,FALSE))</f>
        <v>-</v>
      </c>
      <c r="T22" s="232"/>
      <c r="U22" s="232"/>
      <c r="V22" s="232"/>
      <c r="W22" s="232"/>
      <c r="X22" s="232"/>
      <c r="Y22" s="232"/>
      <c r="Z22" s="232"/>
      <c r="AA22" s="232"/>
      <c r="AB22" s="233" t="s">
        <v>53</v>
      </c>
      <c r="AC22" s="233"/>
      <c r="AD22" s="233"/>
      <c r="AE22" s="234"/>
      <c r="AF22" s="230" t="s">
        <v>13</v>
      </c>
      <c r="AG22" s="231"/>
      <c r="AH22" s="231"/>
      <c r="AI22" s="231"/>
      <c r="AJ22" s="232" t="str">
        <f>IF(VLOOKUP($AY$2,Data,22,FALSE)=0,"-",VLOOKUP($AY$2,Data,22,FALSE))</f>
        <v>-</v>
      </c>
      <c r="AK22" s="232"/>
      <c r="AL22" s="232"/>
      <c r="AM22" s="232"/>
      <c r="AN22" s="232"/>
      <c r="AO22" s="232"/>
      <c r="AP22" s="232"/>
      <c r="AQ22" s="232"/>
      <c r="AR22" s="232"/>
      <c r="AS22" s="233" t="s">
        <v>54</v>
      </c>
      <c r="AT22" s="233"/>
      <c r="AU22" s="233"/>
      <c r="AV22" s="234"/>
    </row>
    <row r="23" spans="2:48" ht="24.75" customHeight="1">
      <c r="B23" s="243"/>
      <c r="C23" s="244"/>
      <c r="D23" s="244"/>
      <c r="E23" s="244"/>
      <c r="F23" s="244"/>
      <c r="G23" s="259"/>
      <c r="H23" s="239" t="s">
        <v>140</v>
      </c>
      <c r="I23" s="240"/>
      <c r="J23" s="240"/>
      <c r="K23" s="240"/>
      <c r="L23" s="240"/>
      <c r="M23" s="240"/>
      <c r="N23" s="241"/>
      <c r="O23" s="235" t="s">
        <v>12</v>
      </c>
      <c r="P23" s="236"/>
      <c r="Q23" s="236"/>
      <c r="R23" s="236"/>
      <c r="S23" s="247" t="str">
        <f>IF(VLOOKUP($AY$2,Data,26,FALSE)=0,"-",VLOOKUP($AY$2,Data,26,FALSE))</f>
        <v>-</v>
      </c>
      <c r="T23" s="247"/>
      <c r="U23" s="247"/>
      <c r="V23" s="247"/>
      <c r="W23" s="247"/>
      <c r="X23" s="247"/>
      <c r="Y23" s="247"/>
      <c r="Z23" s="247"/>
      <c r="AA23" s="247"/>
      <c r="AB23" s="248" t="s">
        <v>53</v>
      </c>
      <c r="AC23" s="248"/>
      <c r="AD23" s="248"/>
      <c r="AE23" s="249"/>
      <c r="AF23" s="235" t="s">
        <v>13</v>
      </c>
      <c r="AG23" s="236"/>
      <c r="AH23" s="236"/>
      <c r="AI23" s="236"/>
      <c r="AJ23" s="247" t="str">
        <f>IF(VLOOKUP($AY$2,Data,23,FALSE)=0,"-",VLOOKUP($AY$2,Data,23,FALSE))</f>
        <v>-</v>
      </c>
      <c r="AK23" s="247"/>
      <c r="AL23" s="247"/>
      <c r="AM23" s="247"/>
      <c r="AN23" s="247"/>
      <c r="AO23" s="247"/>
      <c r="AP23" s="247"/>
      <c r="AQ23" s="247"/>
      <c r="AR23" s="247"/>
      <c r="AS23" s="248" t="s">
        <v>54</v>
      </c>
      <c r="AT23" s="248"/>
      <c r="AU23" s="248"/>
      <c r="AV23" s="249"/>
    </row>
    <row r="24" spans="2:48" ht="24.75" customHeight="1">
      <c r="B24" s="173" t="s">
        <v>11</v>
      </c>
      <c r="C24" s="242"/>
      <c r="D24" s="242"/>
      <c r="E24" s="242"/>
      <c r="F24" s="242"/>
      <c r="G24" s="242"/>
      <c r="H24" s="253" t="s">
        <v>5</v>
      </c>
      <c r="I24" s="254"/>
      <c r="J24" s="254"/>
      <c r="K24" s="254"/>
      <c r="L24" s="254"/>
      <c r="M24" s="254"/>
      <c r="N24" s="255"/>
      <c r="O24" s="205" t="s">
        <v>12</v>
      </c>
      <c r="P24" s="206"/>
      <c r="Q24" s="206"/>
      <c r="R24" s="206"/>
      <c r="S24" s="257" t="str">
        <f>IF(VLOOKUP($AY$2,Data,30,FALSE)=0,"-",VLOOKUP($AY$2,Data,30,FALSE))</f>
        <v>-</v>
      </c>
      <c r="T24" s="257"/>
      <c r="U24" s="257"/>
      <c r="V24" s="257"/>
      <c r="W24" s="257"/>
      <c r="X24" s="257"/>
      <c r="Y24" s="257"/>
      <c r="Z24" s="257"/>
      <c r="AA24" s="257"/>
      <c r="AB24" s="237" t="s">
        <v>51</v>
      </c>
      <c r="AC24" s="237"/>
      <c r="AD24" s="237"/>
      <c r="AE24" s="238"/>
      <c r="AF24" s="205" t="s">
        <v>13</v>
      </c>
      <c r="AG24" s="206"/>
      <c r="AH24" s="206"/>
      <c r="AI24" s="206"/>
      <c r="AJ24" s="257" t="str">
        <f>IF(VLOOKUP($AY$2,Data,27,FALSE)=0,"-",VLOOKUP($AY$2,Data,27,FALSE))</f>
        <v>-</v>
      </c>
      <c r="AK24" s="257"/>
      <c r="AL24" s="257"/>
      <c r="AM24" s="257"/>
      <c r="AN24" s="257"/>
      <c r="AO24" s="257"/>
      <c r="AP24" s="257"/>
      <c r="AQ24" s="257"/>
      <c r="AR24" s="257"/>
      <c r="AS24" s="237" t="s">
        <v>52</v>
      </c>
      <c r="AT24" s="237"/>
      <c r="AU24" s="237"/>
      <c r="AV24" s="238"/>
    </row>
    <row r="25" spans="2:48" ht="24.75" customHeight="1">
      <c r="B25" s="243"/>
      <c r="C25" s="244"/>
      <c r="D25" s="244"/>
      <c r="E25" s="244"/>
      <c r="F25" s="244"/>
      <c r="G25" s="244"/>
      <c r="H25" s="227" t="s">
        <v>139</v>
      </c>
      <c r="I25" s="228"/>
      <c r="J25" s="228"/>
      <c r="K25" s="228"/>
      <c r="L25" s="228"/>
      <c r="M25" s="228"/>
      <c r="N25" s="229"/>
      <c r="O25" s="230" t="s">
        <v>12</v>
      </c>
      <c r="P25" s="231"/>
      <c r="Q25" s="231"/>
      <c r="R25" s="231"/>
      <c r="S25" s="232" t="str">
        <f>IF(VLOOKUP($AY$2,Data,31,FALSE)=0,"-",VLOOKUP($AY$2,Data,31,FALSE))</f>
        <v>-</v>
      </c>
      <c r="T25" s="232"/>
      <c r="U25" s="232"/>
      <c r="V25" s="232"/>
      <c r="W25" s="232"/>
      <c r="X25" s="232"/>
      <c r="Y25" s="232"/>
      <c r="Z25" s="232"/>
      <c r="AA25" s="232"/>
      <c r="AB25" s="233" t="s">
        <v>53</v>
      </c>
      <c r="AC25" s="233"/>
      <c r="AD25" s="233"/>
      <c r="AE25" s="234"/>
      <c r="AF25" s="230" t="s">
        <v>13</v>
      </c>
      <c r="AG25" s="231"/>
      <c r="AH25" s="231"/>
      <c r="AI25" s="231"/>
      <c r="AJ25" s="232" t="str">
        <f>IF(VLOOKUP($AY$2,Data,28,FALSE)=0,"-",VLOOKUP($AY$2,Data,28,FALSE))</f>
        <v>-</v>
      </c>
      <c r="AK25" s="232"/>
      <c r="AL25" s="232"/>
      <c r="AM25" s="232"/>
      <c r="AN25" s="232"/>
      <c r="AO25" s="232"/>
      <c r="AP25" s="232"/>
      <c r="AQ25" s="232"/>
      <c r="AR25" s="232"/>
      <c r="AS25" s="233" t="s">
        <v>54</v>
      </c>
      <c r="AT25" s="233"/>
      <c r="AU25" s="233"/>
      <c r="AV25" s="234"/>
    </row>
    <row r="26" spans="2:48" ht="24.75" customHeight="1">
      <c r="B26" s="245"/>
      <c r="C26" s="246"/>
      <c r="D26" s="246"/>
      <c r="E26" s="246"/>
      <c r="F26" s="246"/>
      <c r="G26" s="246"/>
      <c r="H26" s="239" t="s">
        <v>140</v>
      </c>
      <c r="I26" s="240"/>
      <c r="J26" s="240"/>
      <c r="K26" s="240"/>
      <c r="L26" s="240"/>
      <c r="M26" s="240"/>
      <c r="N26" s="241"/>
      <c r="O26" s="235" t="s">
        <v>12</v>
      </c>
      <c r="P26" s="236"/>
      <c r="Q26" s="236"/>
      <c r="R26" s="236"/>
      <c r="S26" s="247" t="str">
        <f>IF(VLOOKUP($AY$2,Data,32,FALSE)=0,"-",VLOOKUP($AY$2,Data,32,FALSE))</f>
        <v>-</v>
      </c>
      <c r="T26" s="247"/>
      <c r="U26" s="247"/>
      <c r="V26" s="247"/>
      <c r="W26" s="247"/>
      <c r="X26" s="247"/>
      <c r="Y26" s="247"/>
      <c r="Z26" s="247"/>
      <c r="AA26" s="247"/>
      <c r="AB26" s="248" t="s">
        <v>53</v>
      </c>
      <c r="AC26" s="248"/>
      <c r="AD26" s="248"/>
      <c r="AE26" s="249"/>
      <c r="AF26" s="235" t="s">
        <v>13</v>
      </c>
      <c r="AG26" s="236"/>
      <c r="AH26" s="236"/>
      <c r="AI26" s="236"/>
      <c r="AJ26" s="247" t="str">
        <f>IF(VLOOKUP($AY$2,Data,29,FALSE)=0,"-",VLOOKUP($AY$2,Data,29,FALSE))</f>
        <v>-</v>
      </c>
      <c r="AK26" s="247"/>
      <c r="AL26" s="247"/>
      <c r="AM26" s="247"/>
      <c r="AN26" s="247"/>
      <c r="AO26" s="247"/>
      <c r="AP26" s="247"/>
      <c r="AQ26" s="247"/>
      <c r="AR26" s="247"/>
      <c r="AS26" s="248" t="s">
        <v>54</v>
      </c>
      <c r="AT26" s="248"/>
      <c r="AU26" s="248"/>
      <c r="AV26" s="249"/>
    </row>
    <row r="27" spans="2:48" ht="24.75" customHeight="1">
      <c r="B27" s="219" t="s">
        <v>7</v>
      </c>
      <c r="C27" s="220"/>
      <c r="D27" s="220"/>
      <c r="E27" s="220"/>
      <c r="F27" s="220"/>
      <c r="G27" s="220"/>
      <c r="H27" s="220"/>
      <c r="I27" s="220"/>
      <c r="J27" s="220"/>
      <c r="K27" s="220"/>
      <c r="L27" s="220"/>
      <c r="M27" s="220"/>
      <c r="N27" s="221"/>
      <c r="O27" s="224" t="s">
        <v>12</v>
      </c>
      <c r="P27" s="225"/>
      <c r="Q27" s="225"/>
      <c r="R27" s="225"/>
      <c r="S27" s="226" t="str">
        <f>IF(VLOOKUP($AY$2,Data,34,FALSE)=0,"-",VLOOKUP($AY$2,Data,34,FALSE))</f>
        <v>-</v>
      </c>
      <c r="T27" s="226"/>
      <c r="U27" s="226"/>
      <c r="V27" s="226"/>
      <c r="W27" s="226"/>
      <c r="X27" s="226"/>
      <c r="Y27" s="226"/>
      <c r="Z27" s="226"/>
      <c r="AA27" s="226"/>
      <c r="AB27" s="222" t="s">
        <v>51</v>
      </c>
      <c r="AC27" s="222"/>
      <c r="AD27" s="222"/>
      <c r="AE27" s="223"/>
      <c r="AF27" s="224" t="s">
        <v>13</v>
      </c>
      <c r="AG27" s="225"/>
      <c r="AH27" s="225"/>
      <c r="AI27" s="225"/>
      <c r="AJ27" s="226" t="str">
        <f>IF(VLOOKUP($AY$2,Data,33,FALSE)=0,"-",VLOOKUP($AY$2,Data,33,FALSE))</f>
        <v>-</v>
      </c>
      <c r="AK27" s="226"/>
      <c r="AL27" s="226"/>
      <c r="AM27" s="226"/>
      <c r="AN27" s="226"/>
      <c r="AO27" s="226"/>
      <c r="AP27" s="226"/>
      <c r="AQ27" s="226"/>
      <c r="AR27" s="226"/>
      <c r="AS27" s="222" t="s">
        <v>52</v>
      </c>
      <c r="AT27" s="222"/>
      <c r="AU27" s="222"/>
      <c r="AV27" s="223"/>
    </row>
    <row r="28" spans="2:48" ht="24.75" customHeight="1">
      <c r="B28" s="219" t="s">
        <v>14</v>
      </c>
      <c r="C28" s="220"/>
      <c r="D28" s="220"/>
      <c r="E28" s="220"/>
      <c r="F28" s="220"/>
      <c r="G28" s="220"/>
      <c r="H28" s="220"/>
      <c r="I28" s="220"/>
      <c r="J28" s="220"/>
      <c r="K28" s="220"/>
      <c r="L28" s="220"/>
      <c r="M28" s="220"/>
      <c r="N28" s="221"/>
      <c r="O28" s="224" t="s">
        <v>12</v>
      </c>
      <c r="P28" s="225"/>
      <c r="Q28" s="225"/>
      <c r="R28" s="225"/>
      <c r="S28" s="226" t="str">
        <f>IF(VLOOKUP($AY$2,Data,38,FALSE)=0,"-",VLOOKUP($AY$2,Data,38,FALSE))</f>
        <v>-</v>
      </c>
      <c r="T28" s="226"/>
      <c r="U28" s="226"/>
      <c r="V28" s="226"/>
      <c r="W28" s="226"/>
      <c r="X28" s="226"/>
      <c r="Y28" s="226"/>
      <c r="Z28" s="226"/>
      <c r="AA28" s="226"/>
      <c r="AB28" s="222" t="s">
        <v>55</v>
      </c>
      <c r="AC28" s="222"/>
      <c r="AD28" s="222"/>
      <c r="AE28" s="223"/>
      <c r="AF28" s="224" t="s">
        <v>13</v>
      </c>
      <c r="AG28" s="225"/>
      <c r="AH28" s="225"/>
      <c r="AI28" s="225"/>
      <c r="AJ28" s="226" t="str">
        <f>IF(VLOOKUP($AY$2,Data,35,FALSE)=0,"-",VLOOKUP($AY$2,Data,35,FALSE))</f>
        <v>-</v>
      </c>
      <c r="AK28" s="226"/>
      <c r="AL28" s="226"/>
      <c r="AM28" s="226"/>
      <c r="AN28" s="226"/>
      <c r="AO28" s="226"/>
      <c r="AP28" s="226"/>
      <c r="AQ28" s="226"/>
      <c r="AR28" s="226"/>
      <c r="AS28" s="222" t="s">
        <v>56</v>
      </c>
      <c r="AT28" s="222"/>
      <c r="AU28" s="222"/>
      <c r="AV28" s="223"/>
    </row>
    <row r="29" spans="2:48" ht="24.75" customHeight="1">
      <c r="B29" s="219" t="s">
        <v>15</v>
      </c>
      <c r="C29" s="220"/>
      <c r="D29" s="220"/>
      <c r="E29" s="220"/>
      <c r="F29" s="220"/>
      <c r="G29" s="220"/>
      <c r="H29" s="220"/>
      <c r="I29" s="220"/>
      <c r="J29" s="220"/>
      <c r="K29" s="220"/>
      <c r="L29" s="220"/>
      <c r="M29" s="220"/>
      <c r="N29" s="221"/>
      <c r="O29" s="224" t="s">
        <v>12</v>
      </c>
      <c r="P29" s="225"/>
      <c r="Q29" s="225"/>
      <c r="R29" s="225"/>
      <c r="S29" s="226" t="str">
        <f>IF(VLOOKUP($AY$2,Data,39,FALSE)=0,"-",VLOOKUP($AY$2,Data,39,FALSE))</f>
        <v>-</v>
      </c>
      <c r="T29" s="226"/>
      <c r="U29" s="226"/>
      <c r="V29" s="226"/>
      <c r="W29" s="226"/>
      <c r="X29" s="226"/>
      <c r="Y29" s="226"/>
      <c r="Z29" s="226"/>
      <c r="AA29" s="226"/>
      <c r="AB29" s="222" t="s">
        <v>51</v>
      </c>
      <c r="AC29" s="222"/>
      <c r="AD29" s="222"/>
      <c r="AE29" s="223"/>
      <c r="AF29" s="224" t="s">
        <v>13</v>
      </c>
      <c r="AG29" s="225"/>
      <c r="AH29" s="225"/>
      <c r="AI29" s="225"/>
      <c r="AJ29" s="226" t="str">
        <f>IF(VLOOKUP($AY$2,Data,36,FALSE)=0,"-",VLOOKUP($AY$2,Data,36,FALSE))</f>
        <v>-</v>
      </c>
      <c r="AK29" s="226"/>
      <c r="AL29" s="226"/>
      <c r="AM29" s="226"/>
      <c r="AN29" s="226"/>
      <c r="AO29" s="226"/>
      <c r="AP29" s="226"/>
      <c r="AQ29" s="226"/>
      <c r="AR29" s="226"/>
      <c r="AS29" s="222" t="s">
        <v>52</v>
      </c>
      <c r="AT29" s="222"/>
      <c r="AU29" s="222"/>
      <c r="AV29" s="223"/>
    </row>
    <row r="30" spans="2:48" ht="24.75" customHeight="1">
      <c r="B30" s="202" t="s">
        <v>18</v>
      </c>
      <c r="C30" s="203"/>
      <c r="D30" s="203"/>
      <c r="E30" s="203"/>
      <c r="F30" s="203"/>
      <c r="G30" s="203"/>
      <c r="H30" s="203"/>
      <c r="I30" s="203"/>
      <c r="J30" s="203"/>
      <c r="K30" s="203"/>
      <c r="L30" s="203"/>
      <c r="M30" s="203"/>
      <c r="N30" s="204"/>
      <c r="O30" s="205" t="s">
        <v>12</v>
      </c>
      <c r="P30" s="206"/>
      <c r="Q30" s="206"/>
      <c r="R30" s="206"/>
      <c r="S30" s="257" t="str">
        <f>IF(VLOOKUP($AY$2,Data,40,FALSE)=0,"-",VLOOKUP($AY$2,Data,40,FALSE))</f>
        <v>-</v>
      </c>
      <c r="T30" s="257"/>
      <c r="U30" s="257"/>
      <c r="V30" s="257"/>
      <c r="W30" s="257"/>
      <c r="X30" s="257"/>
      <c r="Y30" s="257"/>
      <c r="Z30" s="257"/>
      <c r="AA30" s="257"/>
      <c r="AB30" s="208" t="s">
        <v>51</v>
      </c>
      <c r="AC30" s="208"/>
      <c r="AD30" s="208"/>
      <c r="AE30" s="209"/>
      <c r="AF30" s="205" t="s">
        <v>13</v>
      </c>
      <c r="AG30" s="206"/>
      <c r="AH30" s="206"/>
      <c r="AI30" s="206"/>
      <c r="AJ30" s="257" t="str">
        <f>IF(VLOOKUP($AY$2,Data,37,FALSE)=0,"-",VLOOKUP($AY$2,Data,37,FALSE))</f>
        <v>-</v>
      </c>
      <c r="AK30" s="257"/>
      <c r="AL30" s="257"/>
      <c r="AM30" s="257"/>
      <c r="AN30" s="257"/>
      <c r="AO30" s="257"/>
      <c r="AP30" s="257"/>
      <c r="AQ30" s="257"/>
      <c r="AR30" s="257"/>
      <c r="AS30" s="208" t="s">
        <v>52</v>
      </c>
      <c r="AT30" s="208"/>
      <c r="AU30" s="208"/>
      <c r="AV30" s="209"/>
    </row>
    <row r="31" spans="2:48" ht="33.75" customHeight="1">
      <c r="B31" s="202" t="s">
        <v>16</v>
      </c>
      <c r="C31" s="203"/>
      <c r="D31" s="203"/>
      <c r="E31" s="203"/>
      <c r="F31" s="203"/>
      <c r="G31" s="203"/>
      <c r="H31" s="203"/>
      <c r="I31" s="203"/>
      <c r="J31" s="203"/>
      <c r="K31" s="203"/>
      <c r="L31" s="203"/>
      <c r="M31" s="203"/>
      <c r="N31" s="204"/>
      <c r="O31" s="318" t="str">
        <f>IF(VLOOKUP($AY$2,Data,41,FALSE)=0,"-",VLOOKUP($AY$2,Data,41,FALSE))</f>
        <v>-</v>
      </c>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20"/>
    </row>
    <row r="32" spans="2:48" ht="21.75" customHeight="1">
      <c r="B32" s="219" t="s">
        <v>8</v>
      </c>
      <c r="C32" s="220"/>
      <c r="D32" s="220"/>
      <c r="E32" s="220"/>
      <c r="F32" s="220"/>
      <c r="G32" s="220"/>
      <c r="H32" s="220"/>
      <c r="I32" s="220"/>
      <c r="J32" s="220"/>
      <c r="K32" s="220"/>
      <c r="L32" s="220"/>
      <c r="M32" s="220"/>
      <c r="N32" s="221"/>
      <c r="O32" s="318" t="str">
        <f>IF(VLOOKUP($AY$2,Data,42,FALSE)=0,"-",VLOOKUP($AY$2,Data,42,FALSE))</f>
        <v>-</v>
      </c>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20"/>
    </row>
    <row r="33" spans="2:48" ht="18.600000000000001" customHeight="1">
      <c r="B33" s="173" t="s">
        <v>2</v>
      </c>
      <c r="C33" s="211"/>
      <c r="D33" s="211"/>
      <c r="E33" s="211"/>
      <c r="F33" s="211"/>
      <c r="G33" s="211"/>
      <c r="H33" s="211"/>
      <c r="I33" s="211"/>
      <c r="J33" s="211"/>
      <c r="K33" s="211"/>
      <c r="L33" s="211"/>
      <c r="M33" s="211"/>
      <c r="N33" s="212"/>
      <c r="O33" s="179" t="s">
        <v>46</v>
      </c>
      <c r="P33" s="180"/>
      <c r="Q33" s="180"/>
      <c r="R33" s="180"/>
      <c r="S33" s="180"/>
      <c r="T33" s="180"/>
      <c r="U33" s="180"/>
      <c r="V33" s="181"/>
      <c r="W33" s="327">
        <f>VLOOKUP($AY$2,Data,43,FALSE)</f>
        <v>0</v>
      </c>
      <c r="X33" s="328"/>
      <c r="Y33" s="328"/>
      <c r="Z33" s="328"/>
      <c r="AA33" s="328"/>
      <c r="AB33" s="328"/>
      <c r="AC33" s="328"/>
      <c r="AD33" s="328"/>
      <c r="AE33" s="329"/>
      <c r="AF33" s="182" t="s">
        <v>47</v>
      </c>
      <c r="AG33" s="180"/>
      <c r="AH33" s="180"/>
      <c r="AI33" s="180"/>
      <c r="AJ33" s="180"/>
      <c r="AK33" s="180"/>
      <c r="AL33" s="180"/>
      <c r="AM33" s="181"/>
      <c r="AN33" s="327">
        <f>VLOOKUP($AY$2,Data,44,FALSE)</f>
        <v>0</v>
      </c>
      <c r="AO33" s="328"/>
      <c r="AP33" s="328"/>
      <c r="AQ33" s="328"/>
      <c r="AR33" s="328"/>
      <c r="AS33" s="328"/>
      <c r="AT33" s="328"/>
      <c r="AU33" s="328"/>
      <c r="AV33" s="330"/>
    </row>
    <row r="34" spans="2:48" ht="18.600000000000001" customHeight="1">
      <c r="B34" s="213"/>
      <c r="C34" s="214"/>
      <c r="D34" s="214"/>
      <c r="E34" s="214"/>
      <c r="F34" s="214"/>
      <c r="G34" s="214"/>
      <c r="H34" s="214"/>
      <c r="I34" s="214"/>
      <c r="J34" s="214"/>
      <c r="K34" s="214"/>
      <c r="L34" s="214"/>
      <c r="M34" s="214"/>
      <c r="N34" s="215"/>
      <c r="O34" s="183" t="s">
        <v>0</v>
      </c>
      <c r="P34" s="184"/>
      <c r="Q34" s="184"/>
      <c r="R34" s="184"/>
      <c r="S34" s="184"/>
      <c r="T34" s="184"/>
      <c r="U34" s="184"/>
      <c r="V34" s="185"/>
      <c r="W34" s="321">
        <f>VLOOKUP($AY$2,Data,45,FALSE)</f>
        <v>0</v>
      </c>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3"/>
    </row>
    <row r="35" spans="2:48" ht="18.600000000000001" customHeight="1">
      <c r="B35" s="173" t="s">
        <v>3</v>
      </c>
      <c r="C35" s="174"/>
      <c r="D35" s="174"/>
      <c r="E35" s="174"/>
      <c r="F35" s="174"/>
      <c r="G35" s="174"/>
      <c r="H35" s="174"/>
      <c r="I35" s="174"/>
      <c r="J35" s="174"/>
      <c r="K35" s="174"/>
      <c r="L35" s="174"/>
      <c r="M35" s="174"/>
      <c r="N35" s="175"/>
      <c r="O35" s="179" t="s">
        <v>46</v>
      </c>
      <c r="P35" s="180"/>
      <c r="Q35" s="180"/>
      <c r="R35" s="180"/>
      <c r="S35" s="180"/>
      <c r="T35" s="180"/>
      <c r="U35" s="180"/>
      <c r="V35" s="181"/>
      <c r="W35" s="327" t="str">
        <f>VLOOKUP($AY$2,Data,46,FALSE)</f>
        <v>-</v>
      </c>
      <c r="X35" s="328"/>
      <c r="Y35" s="328"/>
      <c r="Z35" s="328"/>
      <c r="AA35" s="328"/>
      <c r="AB35" s="328"/>
      <c r="AC35" s="328"/>
      <c r="AD35" s="328"/>
      <c r="AE35" s="329"/>
      <c r="AF35" s="182" t="s">
        <v>47</v>
      </c>
      <c r="AG35" s="180"/>
      <c r="AH35" s="180"/>
      <c r="AI35" s="180"/>
      <c r="AJ35" s="180"/>
      <c r="AK35" s="180"/>
      <c r="AL35" s="180"/>
      <c r="AM35" s="181"/>
      <c r="AN35" s="327" t="str">
        <f>VLOOKUP($AY$2,Data,47,FALSE)</f>
        <v>（選択して下さい）</v>
      </c>
      <c r="AO35" s="328"/>
      <c r="AP35" s="328"/>
      <c r="AQ35" s="328"/>
      <c r="AR35" s="328"/>
      <c r="AS35" s="328"/>
      <c r="AT35" s="328"/>
      <c r="AU35" s="328"/>
      <c r="AV35" s="330"/>
    </row>
    <row r="36" spans="2:48" ht="18.600000000000001" customHeight="1">
      <c r="B36" s="176"/>
      <c r="C36" s="177"/>
      <c r="D36" s="177"/>
      <c r="E36" s="177"/>
      <c r="F36" s="177"/>
      <c r="G36" s="177"/>
      <c r="H36" s="177"/>
      <c r="I36" s="177"/>
      <c r="J36" s="177"/>
      <c r="K36" s="177"/>
      <c r="L36" s="177"/>
      <c r="M36" s="177"/>
      <c r="N36" s="178"/>
      <c r="O36" s="183" t="s">
        <v>0</v>
      </c>
      <c r="P36" s="184"/>
      <c r="Q36" s="184"/>
      <c r="R36" s="184"/>
      <c r="S36" s="184"/>
      <c r="T36" s="184"/>
      <c r="U36" s="184"/>
      <c r="V36" s="185"/>
      <c r="W36" s="321">
        <f>VLOOKUP($AY$2,Data,48,FALSE)</f>
        <v>0</v>
      </c>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3"/>
    </row>
    <row r="37" spans="2:48" ht="18.600000000000001" customHeight="1">
      <c r="B37" s="189" t="s">
        <v>1</v>
      </c>
      <c r="C37" s="174"/>
      <c r="D37" s="174"/>
      <c r="E37" s="174"/>
      <c r="F37" s="174"/>
      <c r="G37" s="174"/>
      <c r="H37" s="174"/>
      <c r="I37" s="174"/>
      <c r="J37" s="174"/>
      <c r="K37" s="174"/>
      <c r="L37" s="174"/>
      <c r="M37" s="174"/>
      <c r="N37" s="175"/>
      <c r="O37" s="324">
        <f>VLOOKUP($AY$2,Data,49,FALSE)</f>
        <v>0</v>
      </c>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6"/>
    </row>
    <row r="38" spans="2:48" ht="18.600000000000001" customHeight="1">
      <c r="B38" s="190"/>
      <c r="C38" s="191"/>
      <c r="D38" s="191"/>
      <c r="E38" s="191"/>
      <c r="F38" s="191"/>
      <c r="G38" s="191"/>
      <c r="H38" s="191"/>
      <c r="I38" s="191"/>
      <c r="J38" s="191"/>
      <c r="K38" s="191"/>
      <c r="L38" s="191"/>
      <c r="M38" s="191"/>
      <c r="N38" s="192"/>
      <c r="O38" s="196"/>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8"/>
    </row>
    <row r="39" spans="2:48" ht="18.600000000000001" customHeight="1">
      <c r="B39" s="190"/>
      <c r="C39" s="191"/>
      <c r="D39" s="191"/>
      <c r="E39" s="191"/>
      <c r="F39" s="191"/>
      <c r="G39" s="191"/>
      <c r="H39" s="191"/>
      <c r="I39" s="191"/>
      <c r="J39" s="191"/>
      <c r="K39" s="191"/>
      <c r="L39" s="191"/>
      <c r="M39" s="191"/>
      <c r="N39" s="192"/>
      <c r="O39" s="199"/>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1"/>
    </row>
    <row r="40" spans="2:48" ht="18.600000000000001" customHeight="1">
      <c r="B40" s="190"/>
      <c r="C40" s="191"/>
      <c r="D40" s="191"/>
      <c r="E40" s="191"/>
      <c r="F40" s="191"/>
      <c r="G40" s="191"/>
      <c r="H40" s="191"/>
      <c r="I40" s="191"/>
      <c r="J40" s="191"/>
      <c r="K40" s="191"/>
      <c r="L40" s="191"/>
      <c r="M40" s="191"/>
      <c r="N40" s="192"/>
      <c r="O40" s="199"/>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1"/>
    </row>
    <row r="41" spans="2:48" ht="18.600000000000001" customHeight="1">
      <c r="B41" s="190"/>
      <c r="C41" s="191"/>
      <c r="D41" s="191"/>
      <c r="E41" s="191"/>
      <c r="F41" s="191"/>
      <c r="G41" s="191"/>
      <c r="H41" s="191"/>
      <c r="I41" s="191"/>
      <c r="J41" s="191"/>
      <c r="K41" s="191"/>
      <c r="L41" s="191"/>
      <c r="M41" s="191"/>
      <c r="N41" s="192"/>
      <c r="O41" s="168"/>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70"/>
    </row>
    <row r="42" spans="2:48" ht="18.600000000000001" customHeight="1">
      <c r="B42" s="171" t="s">
        <v>20</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row>
    <row r="43" spans="2:48" ht="18.600000000000001" customHeight="1">
      <c r="B43" s="172" t="s">
        <v>71</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row>
  </sheetData>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B25:AE25"/>
    <mergeCell ref="AS21:AV21"/>
    <mergeCell ref="AJ21:AR21"/>
    <mergeCell ref="AJ24:AR24"/>
    <mergeCell ref="AF21:AI21"/>
    <mergeCell ref="AJ25:AR25"/>
    <mergeCell ref="AS26:AV26"/>
    <mergeCell ref="AS25:AV25"/>
    <mergeCell ref="AS24:AV24"/>
    <mergeCell ref="AF24:AI24"/>
    <mergeCell ref="AF25:AI25"/>
    <mergeCell ref="B32:N32"/>
    <mergeCell ref="O32:AV32"/>
    <mergeCell ref="AB30:AE30"/>
    <mergeCell ref="AJ29:AR29"/>
    <mergeCell ref="AF30:AI30"/>
    <mergeCell ref="AJ30:AR30"/>
    <mergeCell ref="AF27:AI27"/>
    <mergeCell ref="S28:AA28"/>
    <mergeCell ref="AJ28:AR28"/>
    <mergeCell ref="AF28:AI28"/>
    <mergeCell ref="B43:AV43"/>
    <mergeCell ref="W34:AV34"/>
    <mergeCell ref="B33:N34"/>
    <mergeCell ref="B42:AV42"/>
    <mergeCell ref="B35:N36"/>
    <mergeCell ref="W36:AV36"/>
    <mergeCell ref="O37:AV37"/>
    <mergeCell ref="O38:AV38"/>
    <mergeCell ref="O34:V34"/>
    <mergeCell ref="O35:V35"/>
    <mergeCell ref="AF35:AM35"/>
    <mergeCell ref="O39:AV39"/>
    <mergeCell ref="O36:V36"/>
    <mergeCell ref="O33:V33"/>
    <mergeCell ref="W33:AE33"/>
    <mergeCell ref="AN33:AV33"/>
    <mergeCell ref="W35:AE35"/>
    <mergeCell ref="AN35:AV35"/>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AF26:AI26"/>
    <mergeCell ref="O24:R24"/>
    <mergeCell ref="O25:R25"/>
    <mergeCell ref="O27:R27"/>
    <mergeCell ref="AJ27:AR27"/>
    <mergeCell ref="O28:R28"/>
    <mergeCell ref="AB27:AE27"/>
    <mergeCell ref="AB28:AE28"/>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13:AV14"/>
    <mergeCell ref="AB15:AE15"/>
    <mergeCell ref="H15:N15"/>
    <mergeCell ref="AS15:AV15"/>
    <mergeCell ref="S15:AA15"/>
    <mergeCell ref="O15:R15"/>
    <mergeCell ref="AJ15:AR15"/>
    <mergeCell ref="AS16:AV16"/>
    <mergeCell ref="O6:AV6"/>
    <mergeCell ref="AF23:AI23"/>
    <mergeCell ref="AB22:AE22"/>
    <mergeCell ref="AJ18:AR18"/>
    <mergeCell ref="AF19:AI19"/>
    <mergeCell ref="AS18:AV18"/>
    <mergeCell ref="AJ20:AR20"/>
    <mergeCell ref="AJ19:AR19"/>
    <mergeCell ref="AS19:AV19"/>
    <mergeCell ref="AS20:AV20"/>
    <mergeCell ref="AF20:AI20"/>
    <mergeCell ref="B21:G23"/>
    <mergeCell ref="O23:R23"/>
    <mergeCell ref="S23:AA23"/>
    <mergeCell ref="O26:R26"/>
    <mergeCell ref="S26:AA26"/>
    <mergeCell ref="H23:N23"/>
    <mergeCell ref="H26:N26"/>
    <mergeCell ref="S24:AA24"/>
    <mergeCell ref="H22:N22"/>
    <mergeCell ref="H24:N24"/>
    <mergeCell ref="O22:R22"/>
    <mergeCell ref="S22:AA22"/>
    <mergeCell ref="O21:R21"/>
    <mergeCell ref="S25:AA25"/>
    <mergeCell ref="AK17:AQ17"/>
    <mergeCell ref="AF33:AM33"/>
    <mergeCell ref="S30:AA30"/>
    <mergeCell ref="AJ26:AR26"/>
    <mergeCell ref="AJ23:AR23"/>
    <mergeCell ref="AF29:AI29"/>
    <mergeCell ref="AS28:AV28"/>
    <mergeCell ref="O18:R18"/>
    <mergeCell ref="AB16:AE16"/>
    <mergeCell ref="O29:R29"/>
    <mergeCell ref="O30:R30"/>
    <mergeCell ref="AB20:AE20"/>
    <mergeCell ref="AB21:AE21"/>
    <mergeCell ref="S27:AA27"/>
    <mergeCell ref="AB24:AE24"/>
    <mergeCell ref="S29:AA29"/>
    <mergeCell ref="AB26:AE26"/>
    <mergeCell ref="O20:R20"/>
    <mergeCell ref="AS22:AV22"/>
    <mergeCell ref="AS27:AV27"/>
    <mergeCell ref="AJ22:AR22"/>
    <mergeCell ref="AB23:AE23"/>
    <mergeCell ref="AS23:AV23"/>
    <mergeCell ref="AF22:AI22"/>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282" t="s">
        <v>40</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X2" s="13" t="s">
        <v>65</v>
      </c>
      <c r="AY2" s="14">
        <v>30</v>
      </c>
    </row>
    <row r="3" spans="2:51" ht="9.75" customHeight="1">
      <c r="AS3" s="3"/>
      <c r="AT3" s="3"/>
      <c r="AU3" s="3"/>
      <c r="AV3" s="2"/>
    </row>
    <row r="4" spans="2:51" ht="15.75" customHeight="1">
      <c r="B4" s="284" t="s">
        <v>137</v>
      </c>
      <c r="C4" s="285"/>
      <c r="D4" s="285"/>
      <c r="E4" s="285"/>
      <c r="F4" s="285"/>
      <c r="G4" s="285"/>
      <c r="H4" s="285"/>
      <c r="I4" s="285"/>
      <c r="J4" s="285"/>
      <c r="K4" s="285"/>
      <c r="L4" s="285"/>
      <c r="M4" s="285"/>
      <c r="N4" s="286"/>
      <c r="O4" s="284">
        <f>VLOOKUP($AY$2,Data,3,FALSE)</f>
        <v>0</v>
      </c>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6"/>
    </row>
    <row r="5" spans="2:51" ht="15.75" customHeight="1">
      <c r="B5" s="287"/>
      <c r="C5" s="288"/>
      <c r="D5" s="288"/>
      <c r="E5" s="288"/>
      <c r="F5" s="288"/>
      <c r="G5" s="288"/>
      <c r="H5" s="288"/>
      <c r="I5" s="288"/>
      <c r="J5" s="288"/>
      <c r="K5" s="288"/>
      <c r="L5" s="288"/>
      <c r="M5" s="288"/>
      <c r="N5" s="289"/>
      <c r="O5" s="287"/>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9"/>
    </row>
    <row r="6" spans="2:51" ht="23.25" customHeight="1">
      <c r="B6" s="296" t="s">
        <v>29</v>
      </c>
      <c r="C6" s="297"/>
      <c r="D6" s="297"/>
      <c r="E6" s="297"/>
      <c r="F6" s="297"/>
      <c r="G6" s="297"/>
      <c r="H6" s="297"/>
      <c r="I6" s="297"/>
      <c r="J6" s="297"/>
      <c r="K6" s="297"/>
      <c r="L6" s="297"/>
      <c r="M6" s="297"/>
      <c r="N6" s="298"/>
      <c r="O6" s="315">
        <f>VLOOKUP($AY$2,Data,4,FALSE)</f>
        <v>0</v>
      </c>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7"/>
    </row>
    <row r="7" spans="2:51" ht="18.600000000000001" customHeight="1">
      <c r="B7" s="173" t="s">
        <v>41</v>
      </c>
      <c r="C7" s="174"/>
      <c r="D7" s="174"/>
      <c r="E7" s="174"/>
      <c r="F7" s="174"/>
      <c r="G7" s="174"/>
      <c r="H7" s="174"/>
      <c r="I7" s="174"/>
      <c r="J7" s="174"/>
      <c r="K7" s="174"/>
      <c r="L7" s="174"/>
      <c r="M7" s="174"/>
      <c r="N7" s="175"/>
      <c r="O7" s="284" t="str">
        <f>VLOOKUP($AY$2,Data,5,FALSE)&amp;VLOOKUP($AY$2,Data,6,FALSE)</f>
        <v/>
      </c>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6"/>
    </row>
    <row r="8" spans="2:51" ht="18.600000000000001" customHeight="1">
      <c r="B8" s="176"/>
      <c r="C8" s="177"/>
      <c r="D8" s="177"/>
      <c r="E8" s="177"/>
      <c r="F8" s="177"/>
      <c r="G8" s="177"/>
      <c r="H8" s="177"/>
      <c r="I8" s="177"/>
      <c r="J8" s="177"/>
      <c r="K8" s="177"/>
      <c r="L8" s="177"/>
      <c r="M8" s="177"/>
      <c r="N8" s="178"/>
      <c r="O8" s="287"/>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9"/>
    </row>
    <row r="9" spans="2:51" ht="17.25" customHeight="1">
      <c r="B9" s="173" t="s">
        <v>30</v>
      </c>
      <c r="C9" s="174"/>
      <c r="D9" s="174"/>
      <c r="E9" s="174"/>
      <c r="F9" s="174"/>
      <c r="G9" s="174"/>
      <c r="H9" s="174"/>
      <c r="I9" s="174"/>
      <c r="J9" s="174"/>
      <c r="K9" s="174"/>
      <c r="L9" s="174"/>
      <c r="M9" s="174"/>
      <c r="N9" s="175"/>
      <c r="O9" s="284">
        <f>VLOOKUP($AY$2,Data,7,FALSE)</f>
        <v>0</v>
      </c>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6"/>
    </row>
    <row r="10" spans="2:51" ht="17.25" customHeight="1">
      <c r="B10" s="176"/>
      <c r="C10" s="177"/>
      <c r="D10" s="177"/>
      <c r="E10" s="177"/>
      <c r="F10" s="177"/>
      <c r="G10" s="177"/>
      <c r="H10" s="177"/>
      <c r="I10" s="177"/>
      <c r="J10" s="177"/>
      <c r="K10" s="177"/>
      <c r="L10" s="177"/>
      <c r="M10" s="177"/>
      <c r="N10" s="178"/>
      <c r="O10" s="287"/>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9"/>
    </row>
    <row r="11" spans="2:51" ht="15.75" customHeight="1">
      <c r="B11" s="189" t="s">
        <v>138</v>
      </c>
      <c r="C11" s="174"/>
      <c r="D11" s="174"/>
      <c r="E11" s="174"/>
      <c r="F11" s="174"/>
      <c r="G11" s="174"/>
      <c r="H11" s="174"/>
      <c r="I11" s="174"/>
      <c r="J11" s="174"/>
      <c r="K11" s="174"/>
      <c r="L11" s="174"/>
      <c r="M11" s="174"/>
      <c r="N11" s="175"/>
      <c r="O11" s="331">
        <f>VLOOKUP($AY$2,Data,8,FALSE)</f>
        <v>0</v>
      </c>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3"/>
    </row>
    <row r="12" spans="2:51" ht="15.75" customHeight="1">
      <c r="B12" s="176"/>
      <c r="C12" s="177"/>
      <c r="D12" s="177"/>
      <c r="E12" s="177"/>
      <c r="F12" s="177"/>
      <c r="G12" s="177"/>
      <c r="H12" s="177"/>
      <c r="I12" s="177"/>
      <c r="J12" s="177"/>
      <c r="K12" s="177"/>
      <c r="L12" s="177"/>
      <c r="M12" s="177"/>
      <c r="N12" s="178"/>
      <c r="O12" s="334"/>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6"/>
    </row>
    <row r="13" spans="2:51" ht="18.600000000000001" customHeight="1">
      <c r="B13" s="308" t="s">
        <v>141</v>
      </c>
      <c r="C13" s="309"/>
      <c r="D13" s="309"/>
      <c r="E13" s="309"/>
      <c r="F13" s="309"/>
      <c r="G13" s="309"/>
      <c r="H13" s="309"/>
      <c r="I13" s="309"/>
      <c r="J13" s="309"/>
      <c r="K13" s="309"/>
      <c r="L13" s="309"/>
      <c r="M13" s="309"/>
      <c r="N13" s="310"/>
      <c r="O13" s="268">
        <f>VLOOKUP($AY$2,Data,2,FALSE)</f>
        <v>0</v>
      </c>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70"/>
    </row>
    <row r="14" spans="2:51" ht="18.600000000000001" customHeight="1">
      <c r="B14" s="311"/>
      <c r="C14" s="312"/>
      <c r="D14" s="312"/>
      <c r="E14" s="312"/>
      <c r="F14" s="312"/>
      <c r="G14" s="312"/>
      <c r="H14" s="312"/>
      <c r="I14" s="312"/>
      <c r="J14" s="312"/>
      <c r="K14" s="312"/>
      <c r="L14" s="312"/>
      <c r="M14" s="312"/>
      <c r="N14" s="313"/>
      <c r="O14" s="271"/>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3"/>
    </row>
    <row r="15" spans="2:51" ht="24.75" customHeight="1">
      <c r="B15" s="173" t="s">
        <v>9</v>
      </c>
      <c r="C15" s="174"/>
      <c r="D15" s="174"/>
      <c r="E15" s="174"/>
      <c r="F15" s="174"/>
      <c r="G15" s="304"/>
      <c r="H15" s="253" t="s">
        <v>4</v>
      </c>
      <c r="I15" s="254"/>
      <c r="J15" s="254"/>
      <c r="K15" s="254"/>
      <c r="L15" s="254"/>
      <c r="M15" s="254"/>
      <c r="N15" s="255"/>
      <c r="O15" s="205" t="s">
        <v>12</v>
      </c>
      <c r="P15" s="206"/>
      <c r="Q15" s="206"/>
      <c r="R15" s="206"/>
      <c r="S15" s="274" t="str">
        <f>IF(VLOOKUP($AY$2,Data,10,FALSE)=0,"-",VLOOKUP($AY$2,Data,10,FALSE))</f>
        <v>-</v>
      </c>
      <c r="T15" s="274"/>
      <c r="U15" s="274"/>
      <c r="V15" s="274"/>
      <c r="W15" s="274"/>
      <c r="X15" s="274"/>
      <c r="Y15" s="274"/>
      <c r="Z15" s="274"/>
      <c r="AA15" s="274"/>
      <c r="AB15" s="274"/>
      <c r="AC15" s="274"/>
      <c r="AD15" s="274"/>
      <c r="AE15" s="275"/>
      <c r="AF15" s="205" t="s">
        <v>13</v>
      </c>
      <c r="AG15" s="206"/>
      <c r="AH15" s="206"/>
      <c r="AI15" s="206"/>
      <c r="AJ15" s="274" t="str">
        <f>IF(VLOOKUP($AY$2,Data,9,FALSE)=0,"-",VLOOKUP($AY$2,Data,9,FALSE))</f>
        <v>-</v>
      </c>
      <c r="AK15" s="274"/>
      <c r="AL15" s="274"/>
      <c r="AM15" s="274"/>
      <c r="AN15" s="274"/>
      <c r="AO15" s="274"/>
      <c r="AP15" s="274"/>
      <c r="AQ15" s="274"/>
      <c r="AR15" s="274"/>
      <c r="AS15" s="274"/>
      <c r="AT15" s="274"/>
      <c r="AU15" s="274"/>
      <c r="AV15" s="275"/>
    </row>
    <row r="16" spans="2:51" ht="24.75" customHeight="1">
      <c r="B16" s="190"/>
      <c r="C16" s="191"/>
      <c r="D16" s="191"/>
      <c r="E16" s="191"/>
      <c r="F16" s="191"/>
      <c r="G16" s="305"/>
      <c r="H16" s="227" t="s">
        <v>5</v>
      </c>
      <c r="I16" s="228"/>
      <c r="J16" s="228"/>
      <c r="K16" s="228"/>
      <c r="L16" s="228"/>
      <c r="M16" s="228"/>
      <c r="N16" s="229"/>
      <c r="O16" s="230" t="s">
        <v>12</v>
      </c>
      <c r="P16" s="231"/>
      <c r="Q16" s="231"/>
      <c r="R16" s="231"/>
      <c r="S16" s="232" t="str">
        <f>IF(VLOOKUP($AY$2,Data,16,FALSE)=0,"-",VLOOKUP($AY$2,Data,16,FALSE))</f>
        <v>-</v>
      </c>
      <c r="T16" s="232"/>
      <c r="U16" s="232"/>
      <c r="V16" s="232"/>
      <c r="W16" s="232"/>
      <c r="X16" s="232"/>
      <c r="Y16" s="232"/>
      <c r="Z16" s="232"/>
      <c r="AA16" s="232"/>
      <c r="AB16" s="233" t="s">
        <v>51</v>
      </c>
      <c r="AC16" s="233"/>
      <c r="AD16" s="233"/>
      <c r="AE16" s="234"/>
      <c r="AF16" s="230" t="s">
        <v>13</v>
      </c>
      <c r="AG16" s="231"/>
      <c r="AH16" s="231"/>
      <c r="AI16" s="231"/>
      <c r="AJ16" s="232" t="str">
        <f>IF(VLOOKUP($AY$2,Data,11,FALSE)=0,"-",VLOOKUP($AY$2,Data,11,FALSE))</f>
        <v>（選択して下さい）</v>
      </c>
      <c r="AK16" s="232"/>
      <c r="AL16" s="232"/>
      <c r="AM16" s="232"/>
      <c r="AN16" s="232"/>
      <c r="AO16" s="232"/>
      <c r="AP16" s="232"/>
      <c r="AQ16" s="232"/>
      <c r="AR16" s="232"/>
      <c r="AS16" s="233" t="s">
        <v>52</v>
      </c>
      <c r="AT16" s="233"/>
      <c r="AU16" s="233"/>
      <c r="AV16" s="234"/>
    </row>
    <row r="17" spans="2:48" ht="24.75" customHeight="1">
      <c r="B17" s="190"/>
      <c r="C17" s="191"/>
      <c r="D17" s="191"/>
      <c r="E17" s="191"/>
      <c r="F17" s="191"/>
      <c r="G17" s="305"/>
      <c r="H17" s="299" t="s">
        <v>19</v>
      </c>
      <c r="I17" s="300"/>
      <c r="J17" s="300"/>
      <c r="K17" s="300"/>
      <c r="L17" s="300"/>
      <c r="M17" s="300"/>
      <c r="N17" s="301"/>
      <c r="O17" s="262" t="s">
        <v>12</v>
      </c>
      <c r="P17" s="263"/>
      <c r="Q17" s="263"/>
      <c r="R17" s="263"/>
      <c r="S17" s="15" t="s">
        <v>67</v>
      </c>
      <c r="T17" s="314" t="str">
        <f>IF(VLOOKUP($AY$2,Data,17,FALSE)=0,"-",VLOOKUP($AY$2,Data,17,FALSE))</f>
        <v>-</v>
      </c>
      <c r="U17" s="314"/>
      <c r="V17" s="314"/>
      <c r="W17" s="314"/>
      <c r="X17" s="314"/>
      <c r="Y17" s="314"/>
      <c r="Z17" s="314"/>
      <c r="AA17" s="15" t="s">
        <v>68</v>
      </c>
      <c r="AB17" s="233" t="s">
        <v>51</v>
      </c>
      <c r="AC17" s="233"/>
      <c r="AD17" s="233"/>
      <c r="AE17" s="234"/>
      <c r="AF17" s="262" t="s">
        <v>13</v>
      </c>
      <c r="AG17" s="263"/>
      <c r="AH17" s="263"/>
      <c r="AI17" s="263"/>
      <c r="AJ17" s="15" t="s">
        <v>69</v>
      </c>
      <c r="AK17" s="314" t="str">
        <f>IF(VLOOKUP($AY$2,Data,12,FALSE)=0,"-",VLOOKUP($AY$2,Data,12,FALSE))</f>
        <v>-</v>
      </c>
      <c r="AL17" s="314"/>
      <c r="AM17" s="314"/>
      <c r="AN17" s="314"/>
      <c r="AO17" s="314"/>
      <c r="AP17" s="314"/>
      <c r="AQ17" s="314"/>
      <c r="AR17" s="15" t="s">
        <v>70</v>
      </c>
      <c r="AS17" s="233" t="s">
        <v>52</v>
      </c>
      <c r="AT17" s="233"/>
      <c r="AU17" s="233"/>
      <c r="AV17" s="234"/>
    </row>
    <row r="18" spans="2:48" ht="24.75" customHeight="1">
      <c r="B18" s="190"/>
      <c r="C18" s="191"/>
      <c r="D18" s="191"/>
      <c r="E18" s="191"/>
      <c r="F18" s="191"/>
      <c r="G18" s="305"/>
      <c r="H18" s="265" t="s">
        <v>6</v>
      </c>
      <c r="I18" s="266"/>
      <c r="J18" s="266"/>
      <c r="K18" s="266"/>
      <c r="L18" s="266"/>
      <c r="M18" s="266"/>
      <c r="N18" s="267"/>
      <c r="O18" s="262" t="s">
        <v>12</v>
      </c>
      <c r="P18" s="263"/>
      <c r="Q18" s="263"/>
      <c r="R18" s="263"/>
      <c r="S18" s="314" t="str">
        <f>IF(VLOOKUP($AY$2,Data,18,FALSE)=0,"-",VLOOKUP($AY$2,Data,18,FALSE))</f>
        <v>-</v>
      </c>
      <c r="T18" s="314"/>
      <c r="U18" s="314"/>
      <c r="V18" s="314"/>
      <c r="W18" s="314"/>
      <c r="X18" s="314"/>
      <c r="Y18" s="314"/>
      <c r="Z18" s="314"/>
      <c r="AA18" s="314"/>
      <c r="AB18" s="260"/>
      <c r="AC18" s="260"/>
      <c r="AD18" s="260"/>
      <c r="AE18" s="261"/>
      <c r="AF18" s="262" t="s">
        <v>13</v>
      </c>
      <c r="AG18" s="263"/>
      <c r="AH18" s="263"/>
      <c r="AI18" s="263"/>
      <c r="AJ18" s="314" t="str">
        <f>IF(VLOOKUP($AY$2,Data,13,FALSE)=0,"-",VLOOKUP($AY$2,Data,13,FALSE))</f>
        <v>（選択して下さい）</v>
      </c>
      <c r="AK18" s="314"/>
      <c r="AL18" s="314"/>
      <c r="AM18" s="314"/>
      <c r="AN18" s="314"/>
      <c r="AO18" s="314"/>
      <c r="AP18" s="314"/>
      <c r="AQ18" s="314"/>
      <c r="AR18" s="314"/>
      <c r="AS18" s="260"/>
      <c r="AT18" s="260"/>
      <c r="AU18" s="260"/>
      <c r="AV18" s="261"/>
    </row>
    <row r="19" spans="2:48" ht="24.75" customHeight="1">
      <c r="B19" s="190"/>
      <c r="C19" s="191"/>
      <c r="D19" s="191"/>
      <c r="E19" s="191"/>
      <c r="F19" s="191"/>
      <c r="G19" s="305"/>
      <c r="H19" s="265" t="s">
        <v>139</v>
      </c>
      <c r="I19" s="266"/>
      <c r="J19" s="266"/>
      <c r="K19" s="266"/>
      <c r="L19" s="266"/>
      <c r="M19" s="266"/>
      <c r="N19" s="267"/>
      <c r="O19" s="262" t="s">
        <v>12</v>
      </c>
      <c r="P19" s="263"/>
      <c r="Q19" s="263"/>
      <c r="R19" s="263"/>
      <c r="S19" s="314" t="str">
        <f>IF(VLOOKUP($AY$2,Data,19,FALSE)=0,"-",VLOOKUP($AY$2,Data,19,FALSE))</f>
        <v>-</v>
      </c>
      <c r="T19" s="314"/>
      <c r="U19" s="314"/>
      <c r="V19" s="314"/>
      <c r="W19" s="314"/>
      <c r="X19" s="314"/>
      <c r="Y19" s="314"/>
      <c r="Z19" s="314"/>
      <c r="AA19" s="314"/>
      <c r="AB19" s="250" t="s">
        <v>53</v>
      </c>
      <c r="AC19" s="250"/>
      <c r="AD19" s="250"/>
      <c r="AE19" s="251"/>
      <c r="AF19" s="262" t="s">
        <v>13</v>
      </c>
      <c r="AG19" s="263"/>
      <c r="AH19" s="263"/>
      <c r="AI19" s="263"/>
      <c r="AJ19" s="314" t="str">
        <f>IF(VLOOKUP($AY$2,Data,14,FALSE)=0,"-",VLOOKUP($AY$2,Data,14,FALSE))</f>
        <v>-</v>
      </c>
      <c r="AK19" s="314"/>
      <c r="AL19" s="314"/>
      <c r="AM19" s="314"/>
      <c r="AN19" s="314"/>
      <c r="AO19" s="314"/>
      <c r="AP19" s="314"/>
      <c r="AQ19" s="314"/>
      <c r="AR19" s="314"/>
      <c r="AS19" s="250" t="s">
        <v>54</v>
      </c>
      <c r="AT19" s="250"/>
      <c r="AU19" s="250"/>
      <c r="AV19" s="251"/>
    </row>
    <row r="20" spans="2:48" ht="24.75" customHeight="1">
      <c r="B20" s="176"/>
      <c r="C20" s="177"/>
      <c r="D20" s="177"/>
      <c r="E20" s="177"/>
      <c r="F20" s="177"/>
      <c r="G20" s="306"/>
      <c r="H20" s="239" t="s">
        <v>140</v>
      </c>
      <c r="I20" s="240"/>
      <c r="J20" s="240"/>
      <c r="K20" s="240"/>
      <c r="L20" s="240"/>
      <c r="M20" s="240"/>
      <c r="N20" s="241"/>
      <c r="O20" s="235" t="s">
        <v>12</v>
      </c>
      <c r="P20" s="236"/>
      <c r="Q20" s="236"/>
      <c r="R20" s="236"/>
      <c r="S20" s="247" t="str">
        <f>IF(VLOOKUP($AY$2,Data,20,FALSE)=0,"-",VLOOKUP($AY$2,Data,20,FALSE))</f>
        <v>-</v>
      </c>
      <c r="T20" s="247"/>
      <c r="U20" s="247"/>
      <c r="V20" s="247"/>
      <c r="W20" s="247"/>
      <c r="X20" s="247"/>
      <c r="Y20" s="247"/>
      <c r="Z20" s="247"/>
      <c r="AA20" s="247"/>
      <c r="AB20" s="248" t="s">
        <v>53</v>
      </c>
      <c r="AC20" s="248"/>
      <c r="AD20" s="248"/>
      <c r="AE20" s="249"/>
      <c r="AF20" s="235" t="s">
        <v>13</v>
      </c>
      <c r="AG20" s="236"/>
      <c r="AH20" s="236"/>
      <c r="AI20" s="236"/>
      <c r="AJ20" s="247" t="str">
        <f>IF(VLOOKUP($AY$2,Data,15,FALSE)=0,"-",VLOOKUP($AY$2,Data,15,FALSE))</f>
        <v>-</v>
      </c>
      <c r="AK20" s="247"/>
      <c r="AL20" s="247"/>
      <c r="AM20" s="247"/>
      <c r="AN20" s="247"/>
      <c r="AO20" s="247"/>
      <c r="AP20" s="247"/>
      <c r="AQ20" s="247"/>
      <c r="AR20" s="247"/>
      <c r="AS20" s="248" t="s">
        <v>54</v>
      </c>
      <c r="AT20" s="248"/>
      <c r="AU20" s="248"/>
      <c r="AV20" s="249"/>
    </row>
    <row r="21" spans="2:48" ht="24.75" customHeight="1">
      <c r="B21" s="173" t="s">
        <v>10</v>
      </c>
      <c r="C21" s="242"/>
      <c r="D21" s="242"/>
      <c r="E21" s="242"/>
      <c r="F21" s="242"/>
      <c r="G21" s="258"/>
      <c r="H21" s="253" t="s">
        <v>5</v>
      </c>
      <c r="I21" s="254"/>
      <c r="J21" s="254"/>
      <c r="K21" s="254"/>
      <c r="L21" s="254"/>
      <c r="M21" s="254"/>
      <c r="N21" s="255"/>
      <c r="O21" s="205" t="s">
        <v>12</v>
      </c>
      <c r="P21" s="206"/>
      <c r="Q21" s="206"/>
      <c r="R21" s="206"/>
      <c r="S21" s="257" t="str">
        <f>IF(VLOOKUP($AY$2,Data,24,FALSE)=0,"-",VLOOKUP($AY$2,Data,24,FALSE))</f>
        <v>-</v>
      </c>
      <c r="T21" s="257"/>
      <c r="U21" s="257"/>
      <c r="V21" s="257"/>
      <c r="W21" s="257"/>
      <c r="X21" s="257"/>
      <c r="Y21" s="257"/>
      <c r="Z21" s="257"/>
      <c r="AA21" s="257"/>
      <c r="AB21" s="237" t="s">
        <v>51</v>
      </c>
      <c r="AC21" s="237"/>
      <c r="AD21" s="237"/>
      <c r="AE21" s="238"/>
      <c r="AF21" s="205" t="s">
        <v>13</v>
      </c>
      <c r="AG21" s="206"/>
      <c r="AH21" s="206"/>
      <c r="AI21" s="206"/>
      <c r="AJ21" s="257" t="str">
        <f>IF(VLOOKUP($AY$2,Data,21,FALSE)=0,"-",VLOOKUP($AY$2,Data,21,FALSE))</f>
        <v>-</v>
      </c>
      <c r="AK21" s="257"/>
      <c r="AL21" s="257"/>
      <c r="AM21" s="257"/>
      <c r="AN21" s="257"/>
      <c r="AO21" s="257"/>
      <c r="AP21" s="257"/>
      <c r="AQ21" s="257"/>
      <c r="AR21" s="257"/>
      <c r="AS21" s="237" t="s">
        <v>52</v>
      </c>
      <c r="AT21" s="237"/>
      <c r="AU21" s="237"/>
      <c r="AV21" s="238"/>
    </row>
    <row r="22" spans="2:48" ht="24.75" customHeight="1">
      <c r="B22" s="243"/>
      <c r="C22" s="244"/>
      <c r="D22" s="244"/>
      <c r="E22" s="244"/>
      <c r="F22" s="244"/>
      <c r="G22" s="259"/>
      <c r="H22" s="227" t="s">
        <v>139</v>
      </c>
      <c r="I22" s="228"/>
      <c r="J22" s="228"/>
      <c r="K22" s="228"/>
      <c r="L22" s="228"/>
      <c r="M22" s="228"/>
      <c r="N22" s="229"/>
      <c r="O22" s="230" t="s">
        <v>12</v>
      </c>
      <c r="P22" s="231"/>
      <c r="Q22" s="231"/>
      <c r="R22" s="231"/>
      <c r="S22" s="232" t="str">
        <f>IF(VLOOKUP($AY$2,Data,25,FALSE)=0,"-",VLOOKUP($AY$2,Data,25,FALSE))</f>
        <v>-</v>
      </c>
      <c r="T22" s="232"/>
      <c r="U22" s="232"/>
      <c r="V22" s="232"/>
      <c r="W22" s="232"/>
      <c r="X22" s="232"/>
      <c r="Y22" s="232"/>
      <c r="Z22" s="232"/>
      <c r="AA22" s="232"/>
      <c r="AB22" s="233" t="s">
        <v>53</v>
      </c>
      <c r="AC22" s="233"/>
      <c r="AD22" s="233"/>
      <c r="AE22" s="234"/>
      <c r="AF22" s="230" t="s">
        <v>13</v>
      </c>
      <c r="AG22" s="231"/>
      <c r="AH22" s="231"/>
      <c r="AI22" s="231"/>
      <c r="AJ22" s="232" t="str">
        <f>IF(VLOOKUP($AY$2,Data,22,FALSE)=0,"-",VLOOKUP($AY$2,Data,22,FALSE))</f>
        <v>-</v>
      </c>
      <c r="AK22" s="232"/>
      <c r="AL22" s="232"/>
      <c r="AM22" s="232"/>
      <c r="AN22" s="232"/>
      <c r="AO22" s="232"/>
      <c r="AP22" s="232"/>
      <c r="AQ22" s="232"/>
      <c r="AR22" s="232"/>
      <c r="AS22" s="233" t="s">
        <v>54</v>
      </c>
      <c r="AT22" s="233"/>
      <c r="AU22" s="233"/>
      <c r="AV22" s="234"/>
    </row>
    <row r="23" spans="2:48" ht="24.75" customHeight="1">
      <c r="B23" s="243"/>
      <c r="C23" s="244"/>
      <c r="D23" s="244"/>
      <c r="E23" s="244"/>
      <c r="F23" s="244"/>
      <c r="G23" s="259"/>
      <c r="H23" s="239" t="s">
        <v>140</v>
      </c>
      <c r="I23" s="240"/>
      <c r="J23" s="240"/>
      <c r="K23" s="240"/>
      <c r="L23" s="240"/>
      <c r="M23" s="240"/>
      <c r="N23" s="241"/>
      <c r="O23" s="235" t="s">
        <v>12</v>
      </c>
      <c r="P23" s="236"/>
      <c r="Q23" s="236"/>
      <c r="R23" s="236"/>
      <c r="S23" s="247" t="str">
        <f>IF(VLOOKUP($AY$2,Data,26,FALSE)=0,"-",VLOOKUP($AY$2,Data,26,FALSE))</f>
        <v>-</v>
      </c>
      <c r="T23" s="247"/>
      <c r="U23" s="247"/>
      <c r="V23" s="247"/>
      <c r="W23" s="247"/>
      <c r="X23" s="247"/>
      <c r="Y23" s="247"/>
      <c r="Z23" s="247"/>
      <c r="AA23" s="247"/>
      <c r="AB23" s="248" t="s">
        <v>53</v>
      </c>
      <c r="AC23" s="248"/>
      <c r="AD23" s="248"/>
      <c r="AE23" s="249"/>
      <c r="AF23" s="235" t="s">
        <v>13</v>
      </c>
      <c r="AG23" s="236"/>
      <c r="AH23" s="236"/>
      <c r="AI23" s="236"/>
      <c r="AJ23" s="247" t="str">
        <f>IF(VLOOKUP($AY$2,Data,23,FALSE)=0,"-",VLOOKUP($AY$2,Data,23,FALSE))</f>
        <v>-</v>
      </c>
      <c r="AK23" s="247"/>
      <c r="AL23" s="247"/>
      <c r="AM23" s="247"/>
      <c r="AN23" s="247"/>
      <c r="AO23" s="247"/>
      <c r="AP23" s="247"/>
      <c r="AQ23" s="247"/>
      <c r="AR23" s="247"/>
      <c r="AS23" s="248" t="s">
        <v>54</v>
      </c>
      <c r="AT23" s="248"/>
      <c r="AU23" s="248"/>
      <c r="AV23" s="249"/>
    </row>
    <row r="24" spans="2:48" ht="24.75" customHeight="1">
      <c r="B24" s="173" t="s">
        <v>11</v>
      </c>
      <c r="C24" s="242"/>
      <c r="D24" s="242"/>
      <c r="E24" s="242"/>
      <c r="F24" s="242"/>
      <c r="G24" s="242"/>
      <c r="H24" s="253" t="s">
        <v>5</v>
      </c>
      <c r="I24" s="254"/>
      <c r="J24" s="254"/>
      <c r="K24" s="254"/>
      <c r="L24" s="254"/>
      <c r="M24" s="254"/>
      <c r="N24" s="255"/>
      <c r="O24" s="205" t="s">
        <v>12</v>
      </c>
      <c r="P24" s="206"/>
      <c r="Q24" s="206"/>
      <c r="R24" s="206"/>
      <c r="S24" s="257" t="str">
        <f>IF(VLOOKUP($AY$2,Data,30,FALSE)=0,"-",VLOOKUP($AY$2,Data,30,FALSE))</f>
        <v>-</v>
      </c>
      <c r="T24" s="257"/>
      <c r="U24" s="257"/>
      <c r="V24" s="257"/>
      <c r="W24" s="257"/>
      <c r="X24" s="257"/>
      <c r="Y24" s="257"/>
      <c r="Z24" s="257"/>
      <c r="AA24" s="257"/>
      <c r="AB24" s="237" t="s">
        <v>51</v>
      </c>
      <c r="AC24" s="237"/>
      <c r="AD24" s="237"/>
      <c r="AE24" s="238"/>
      <c r="AF24" s="205" t="s">
        <v>13</v>
      </c>
      <c r="AG24" s="206"/>
      <c r="AH24" s="206"/>
      <c r="AI24" s="206"/>
      <c r="AJ24" s="257" t="str">
        <f>IF(VLOOKUP($AY$2,Data,27,FALSE)=0,"-",VLOOKUP($AY$2,Data,27,FALSE))</f>
        <v>-</v>
      </c>
      <c r="AK24" s="257"/>
      <c r="AL24" s="257"/>
      <c r="AM24" s="257"/>
      <c r="AN24" s="257"/>
      <c r="AO24" s="257"/>
      <c r="AP24" s="257"/>
      <c r="AQ24" s="257"/>
      <c r="AR24" s="257"/>
      <c r="AS24" s="237" t="s">
        <v>52</v>
      </c>
      <c r="AT24" s="237"/>
      <c r="AU24" s="237"/>
      <c r="AV24" s="238"/>
    </row>
    <row r="25" spans="2:48" ht="24.75" customHeight="1">
      <c r="B25" s="243"/>
      <c r="C25" s="244"/>
      <c r="D25" s="244"/>
      <c r="E25" s="244"/>
      <c r="F25" s="244"/>
      <c r="G25" s="244"/>
      <c r="H25" s="227" t="s">
        <v>139</v>
      </c>
      <c r="I25" s="228"/>
      <c r="J25" s="228"/>
      <c r="K25" s="228"/>
      <c r="L25" s="228"/>
      <c r="M25" s="228"/>
      <c r="N25" s="229"/>
      <c r="O25" s="230" t="s">
        <v>12</v>
      </c>
      <c r="P25" s="231"/>
      <c r="Q25" s="231"/>
      <c r="R25" s="231"/>
      <c r="S25" s="232" t="str">
        <f>IF(VLOOKUP($AY$2,Data,31,FALSE)=0,"-",VLOOKUP($AY$2,Data,31,FALSE))</f>
        <v>-</v>
      </c>
      <c r="T25" s="232"/>
      <c r="U25" s="232"/>
      <c r="V25" s="232"/>
      <c r="W25" s="232"/>
      <c r="X25" s="232"/>
      <c r="Y25" s="232"/>
      <c r="Z25" s="232"/>
      <c r="AA25" s="232"/>
      <c r="AB25" s="233" t="s">
        <v>53</v>
      </c>
      <c r="AC25" s="233"/>
      <c r="AD25" s="233"/>
      <c r="AE25" s="234"/>
      <c r="AF25" s="230" t="s">
        <v>13</v>
      </c>
      <c r="AG25" s="231"/>
      <c r="AH25" s="231"/>
      <c r="AI25" s="231"/>
      <c r="AJ25" s="232" t="str">
        <f>IF(VLOOKUP($AY$2,Data,28,FALSE)=0,"-",VLOOKUP($AY$2,Data,28,FALSE))</f>
        <v>-</v>
      </c>
      <c r="AK25" s="232"/>
      <c r="AL25" s="232"/>
      <c r="AM25" s="232"/>
      <c r="AN25" s="232"/>
      <c r="AO25" s="232"/>
      <c r="AP25" s="232"/>
      <c r="AQ25" s="232"/>
      <c r="AR25" s="232"/>
      <c r="AS25" s="233" t="s">
        <v>54</v>
      </c>
      <c r="AT25" s="233"/>
      <c r="AU25" s="233"/>
      <c r="AV25" s="234"/>
    </row>
    <row r="26" spans="2:48" ht="24.75" customHeight="1">
      <c r="B26" s="245"/>
      <c r="C26" s="246"/>
      <c r="D26" s="246"/>
      <c r="E26" s="246"/>
      <c r="F26" s="246"/>
      <c r="G26" s="246"/>
      <c r="H26" s="239" t="s">
        <v>140</v>
      </c>
      <c r="I26" s="240"/>
      <c r="J26" s="240"/>
      <c r="K26" s="240"/>
      <c r="L26" s="240"/>
      <c r="M26" s="240"/>
      <c r="N26" s="241"/>
      <c r="O26" s="235" t="s">
        <v>12</v>
      </c>
      <c r="P26" s="236"/>
      <c r="Q26" s="236"/>
      <c r="R26" s="236"/>
      <c r="S26" s="247" t="str">
        <f>IF(VLOOKUP($AY$2,Data,32,FALSE)=0,"-",VLOOKUP($AY$2,Data,32,FALSE))</f>
        <v>-</v>
      </c>
      <c r="T26" s="247"/>
      <c r="U26" s="247"/>
      <c r="V26" s="247"/>
      <c r="W26" s="247"/>
      <c r="X26" s="247"/>
      <c r="Y26" s="247"/>
      <c r="Z26" s="247"/>
      <c r="AA26" s="247"/>
      <c r="AB26" s="248" t="s">
        <v>53</v>
      </c>
      <c r="AC26" s="248"/>
      <c r="AD26" s="248"/>
      <c r="AE26" s="249"/>
      <c r="AF26" s="235" t="s">
        <v>13</v>
      </c>
      <c r="AG26" s="236"/>
      <c r="AH26" s="236"/>
      <c r="AI26" s="236"/>
      <c r="AJ26" s="247" t="str">
        <f>IF(VLOOKUP($AY$2,Data,29,FALSE)=0,"-",VLOOKUP($AY$2,Data,29,FALSE))</f>
        <v>-</v>
      </c>
      <c r="AK26" s="247"/>
      <c r="AL26" s="247"/>
      <c r="AM26" s="247"/>
      <c r="AN26" s="247"/>
      <c r="AO26" s="247"/>
      <c r="AP26" s="247"/>
      <c r="AQ26" s="247"/>
      <c r="AR26" s="247"/>
      <c r="AS26" s="248" t="s">
        <v>54</v>
      </c>
      <c r="AT26" s="248"/>
      <c r="AU26" s="248"/>
      <c r="AV26" s="249"/>
    </row>
    <row r="27" spans="2:48" ht="24.75" customHeight="1">
      <c r="B27" s="219" t="s">
        <v>7</v>
      </c>
      <c r="C27" s="220"/>
      <c r="D27" s="220"/>
      <c r="E27" s="220"/>
      <c r="F27" s="220"/>
      <c r="G27" s="220"/>
      <c r="H27" s="220"/>
      <c r="I27" s="220"/>
      <c r="J27" s="220"/>
      <c r="K27" s="220"/>
      <c r="L27" s="220"/>
      <c r="M27" s="220"/>
      <c r="N27" s="221"/>
      <c r="O27" s="224" t="s">
        <v>12</v>
      </c>
      <c r="P27" s="225"/>
      <c r="Q27" s="225"/>
      <c r="R27" s="225"/>
      <c r="S27" s="226" t="str">
        <f>IF(VLOOKUP($AY$2,Data,34,FALSE)=0,"-",VLOOKUP($AY$2,Data,34,FALSE))</f>
        <v>-</v>
      </c>
      <c r="T27" s="226"/>
      <c r="U27" s="226"/>
      <c r="V27" s="226"/>
      <c r="W27" s="226"/>
      <c r="X27" s="226"/>
      <c r="Y27" s="226"/>
      <c r="Z27" s="226"/>
      <c r="AA27" s="226"/>
      <c r="AB27" s="222" t="s">
        <v>51</v>
      </c>
      <c r="AC27" s="222"/>
      <c r="AD27" s="222"/>
      <c r="AE27" s="223"/>
      <c r="AF27" s="224" t="s">
        <v>13</v>
      </c>
      <c r="AG27" s="225"/>
      <c r="AH27" s="225"/>
      <c r="AI27" s="225"/>
      <c r="AJ27" s="226" t="str">
        <f>IF(VLOOKUP($AY$2,Data,33,FALSE)=0,"-",VLOOKUP($AY$2,Data,33,FALSE))</f>
        <v>-</v>
      </c>
      <c r="AK27" s="226"/>
      <c r="AL27" s="226"/>
      <c r="AM27" s="226"/>
      <c r="AN27" s="226"/>
      <c r="AO27" s="226"/>
      <c r="AP27" s="226"/>
      <c r="AQ27" s="226"/>
      <c r="AR27" s="226"/>
      <c r="AS27" s="222" t="s">
        <v>52</v>
      </c>
      <c r="AT27" s="222"/>
      <c r="AU27" s="222"/>
      <c r="AV27" s="223"/>
    </row>
    <row r="28" spans="2:48" ht="24.75" customHeight="1">
      <c r="B28" s="219" t="s">
        <v>14</v>
      </c>
      <c r="C28" s="220"/>
      <c r="D28" s="220"/>
      <c r="E28" s="220"/>
      <c r="F28" s="220"/>
      <c r="G28" s="220"/>
      <c r="H28" s="220"/>
      <c r="I28" s="220"/>
      <c r="J28" s="220"/>
      <c r="K28" s="220"/>
      <c r="L28" s="220"/>
      <c r="M28" s="220"/>
      <c r="N28" s="221"/>
      <c r="O28" s="224" t="s">
        <v>12</v>
      </c>
      <c r="P28" s="225"/>
      <c r="Q28" s="225"/>
      <c r="R28" s="225"/>
      <c r="S28" s="226" t="str">
        <f>IF(VLOOKUP($AY$2,Data,38,FALSE)=0,"-",VLOOKUP($AY$2,Data,38,FALSE))</f>
        <v>-</v>
      </c>
      <c r="T28" s="226"/>
      <c r="U28" s="226"/>
      <c r="V28" s="226"/>
      <c r="W28" s="226"/>
      <c r="X28" s="226"/>
      <c r="Y28" s="226"/>
      <c r="Z28" s="226"/>
      <c r="AA28" s="226"/>
      <c r="AB28" s="222" t="s">
        <v>55</v>
      </c>
      <c r="AC28" s="222"/>
      <c r="AD28" s="222"/>
      <c r="AE28" s="223"/>
      <c r="AF28" s="224" t="s">
        <v>13</v>
      </c>
      <c r="AG28" s="225"/>
      <c r="AH28" s="225"/>
      <c r="AI28" s="225"/>
      <c r="AJ28" s="226" t="str">
        <f>IF(VLOOKUP($AY$2,Data,35,FALSE)=0,"-",VLOOKUP($AY$2,Data,35,FALSE))</f>
        <v>-</v>
      </c>
      <c r="AK28" s="226"/>
      <c r="AL28" s="226"/>
      <c r="AM28" s="226"/>
      <c r="AN28" s="226"/>
      <c r="AO28" s="226"/>
      <c r="AP28" s="226"/>
      <c r="AQ28" s="226"/>
      <c r="AR28" s="226"/>
      <c r="AS28" s="222" t="s">
        <v>56</v>
      </c>
      <c r="AT28" s="222"/>
      <c r="AU28" s="222"/>
      <c r="AV28" s="223"/>
    </row>
    <row r="29" spans="2:48" ht="24.75" customHeight="1">
      <c r="B29" s="219" t="s">
        <v>15</v>
      </c>
      <c r="C29" s="220"/>
      <c r="D29" s="220"/>
      <c r="E29" s="220"/>
      <c r="F29" s="220"/>
      <c r="G29" s="220"/>
      <c r="H29" s="220"/>
      <c r="I29" s="220"/>
      <c r="J29" s="220"/>
      <c r="K29" s="220"/>
      <c r="L29" s="220"/>
      <c r="M29" s="220"/>
      <c r="N29" s="221"/>
      <c r="O29" s="224" t="s">
        <v>12</v>
      </c>
      <c r="P29" s="225"/>
      <c r="Q29" s="225"/>
      <c r="R29" s="225"/>
      <c r="S29" s="226" t="str">
        <f>IF(VLOOKUP($AY$2,Data,39,FALSE)=0,"-",VLOOKUP($AY$2,Data,39,FALSE))</f>
        <v>-</v>
      </c>
      <c r="T29" s="226"/>
      <c r="U29" s="226"/>
      <c r="V29" s="226"/>
      <c r="W29" s="226"/>
      <c r="X29" s="226"/>
      <c r="Y29" s="226"/>
      <c r="Z29" s="226"/>
      <c r="AA29" s="226"/>
      <c r="AB29" s="222" t="s">
        <v>51</v>
      </c>
      <c r="AC29" s="222"/>
      <c r="AD29" s="222"/>
      <c r="AE29" s="223"/>
      <c r="AF29" s="224" t="s">
        <v>13</v>
      </c>
      <c r="AG29" s="225"/>
      <c r="AH29" s="225"/>
      <c r="AI29" s="225"/>
      <c r="AJ29" s="226" t="str">
        <f>IF(VLOOKUP($AY$2,Data,36,FALSE)=0,"-",VLOOKUP($AY$2,Data,36,FALSE))</f>
        <v>-</v>
      </c>
      <c r="AK29" s="226"/>
      <c r="AL29" s="226"/>
      <c r="AM29" s="226"/>
      <c r="AN29" s="226"/>
      <c r="AO29" s="226"/>
      <c r="AP29" s="226"/>
      <c r="AQ29" s="226"/>
      <c r="AR29" s="226"/>
      <c r="AS29" s="222" t="s">
        <v>52</v>
      </c>
      <c r="AT29" s="222"/>
      <c r="AU29" s="222"/>
      <c r="AV29" s="223"/>
    </row>
    <row r="30" spans="2:48" ht="24.75" customHeight="1">
      <c r="B30" s="202" t="s">
        <v>18</v>
      </c>
      <c r="C30" s="203"/>
      <c r="D30" s="203"/>
      <c r="E30" s="203"/>
      <c r="F30" s="203"/>
      <c r="G30" s="203"/>
      <c r="H30" s="203"/>
      <c r="I30" s="203"/>
      <c r="J30" s="203"/>
      <c r="K30" s="203"/>
      <c r="L30" s="203"/>
      <c r="M30" s="203"/>
      <c r="N30" s="204"/>
      <c r="O30" s="205" t="s">
        <v>12</v>
      </c>
      <c r="P30" s="206"/>
      <c r="Q30" s="206"/>
      <c r="R30" s="206"/>
      <c r="S30" s="257" t="str">
        <f>IF(VLOOKUP($AY$2,Data,40,FALSE)=0,"-",VLOOKUP($AY$2,Data,40,FALSE))</f>
        <v>-</v>
      </c>
      <c r="T30" s="257"/>
      <c r="U30" s="257"/>
      <c r="V30" s="257"/>
      <c r="W30" s="257"/>
      <c r="X30" s="257"/>
      <c r="Y30" s="257"/>
      <c r="Z30" s="257"/>
      <c r="AA30" s="257"/>
      <c r="AB30" s="208" t="s">
        <v>51</v>
      </c>
      <c r="AC30" s="208"/>
      <c r="AD30" s="208"/>
      <c r="AE30" s="209"/>
      <c r="AF30" s="205" t="s">
        <v>13</v>
      </c>
      <c r="AG30" s="206"/>
      <c r="AH30" s="206"/>
      <c r="AI30" s="206"/>
      <c r="AJ30" s="257" t="str">
        <f>IF(VLOOKUP($AY$2,Data,37,FALSE)=0,"-",VLOOKUP($AY$2,Data,37,FALSE))</f>
        <v>-</v>
      </c>
      <c r="AK30" s="257"/>
      <c r="AL30" s="257"/>
      <c r="AM30" s="257"/>
      <c r="AN30" s="257"/>
      <c r="AO30" s="257"/>
      <c r="AP30" s="257"/>
      <c r="AQ30" s="257"/>
      <c r="AR30" s="257"/>
      <c r="AS30" s="208" t="s">
        <v>52</v>
      </c>
      <c r="AT30" s="208"/>
      <c r="AU30" s="208"/>
      <c r="AV30" s="209"/>
    </row>
    <row r="31" spans="2:48" ht="33.75" customHeight="1">
      <c r="B31" s="202" t="s">
        <v>16</v>
      </c>
      <c r="C31" s="203"/>
      <c r="D31" s="203"/>
      <c r="E31" s="203"/>
      <c r="F31" s="203"/>
      <c r="G31" s="203"/>
      <c r="H31" s="203"/>
      <c r="I31" s="203"/>
      <c r="J31" s="203"/>
      <c r="K31" s="203"/>
      <c r="L31" s="203"/>
      <c r="M31" s="203"/>
      <c r="N31" s="204"/>
      <c r="O31" s="318" t="str">
        <f>IF(VLOOKUP($AY$2,Data,41,FALSE)=0,"-",VLOOKUP($AY$2,Data,41,FALSE))</f>
        <v>-</v>
      </c>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20"/>
    </row>
    <row r="32" spans="2:48" ht="21.75" customHeight="1">
      <c r="B32" s="219" t="s">
        <v>8</v>
      </c>
      <c r="C32" s="220"/>
      <c r="D32" s="220"/>
      <c r="E32" s="220"/>
      <c r="F32" s="220"/>
      <c r="G32" s="220"/>
      <c r="H32" s="220"/>
      <c r="I32" s="220"/>
      <c r="J32" s="220"/>
      <c r="K32" s="220"/>
      <c r="L32" s="220"/>
      <c r="M32" s="220"/>
      <c r="N32" s="221"/>
      <c r="O32" s="318" t="str">
        <f>IF(VLOOKUP($AY$2,Data,42,FALSE)=0,"-",VLOOKUP($AY$2,Data,42,FALSE))</f>
        <v>-</v>
      </c>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20"/>
    </row>
    <row r="33" spans="2:48" ht="18.600000000000001" customHeight="1">
      <c r="B33" s="173" t="s">
        <v>2</v>
      </c>
      <c r="C33" s="211"/>
      <c r="D33" s="211"/>
      <c r="E33" s="211"/>
      <c r="F33" s="211"/>
      <c r="G33" s="211"/>
      <c r="H33" s="211"/>
      <c r="I33" s="211"/>
      <c r="J33" s="211"/>
      <c r="K33" s="211"/>
      <c r="L33" s="211"/>
      <c r="M33" s="211"/>
      <c r="N33" s="212"/>
      <c r="O33" s="179" t="s">
        <v>46</v>
      </c>
      <c r="P33" s="180"/>
      <c r="Q33" s="180"/>
      <c r="R33" s="180"/>
      <c r="S33" s="180"/>
      <c r="T33" s="180"/>
      <c r="U33" s="180"/>
      <c r="V33" s="181"/>
      <c r="W33" s="327">
        <f>VLOOKUP($AY$2,Data,43,FALSE)</f>
        <v>0</v>
      </c>
      <c r="X33" s="328"/>
      <c r="Y33" s="328"/>
      <c r="Z33" s="328"/>
      <c r="AA33" s="328"/>
      <c r="AB33" s="328"/>
      <c r="AC33" s="328"/>
      <c r="AD33" s="328"/>
      <c r="AE33" s="329"/>
      <c r="AF33" s="182" t="s">
        <v>47</v>
      </c>
      <c r="AG33" s="180"/>
      <c r="AH33" s="180"/>
      <c r="AI33" s="180"/>
      <c r="AJ33" s="180"/>
      <c r="AK33" s="180"/>
      <c r="AL33" s="180"/>
      <c r="AM33" s="181"/>
      <c r="AN33" s="327">
        <f>VLOOKUP($AY$2,Data,44,FALSE)</f>
        <v>0</v>
      </c>
      <c r="AO33" s="328"/>
      <c r="AP33" s="328"/>
      <c r="AQ33" s="328"/>
      <c r="AR33" s="328"/>
      <c r="AS33" s="328"/>
      <c r="AT33" s="328"/>
      <c r="AU33" s="328"/>
      <c r="AV33" s="330"/>
    </row>
    <row r="34" spans="2:48" ht="18.600000000000001" customHeight="1">
      <c r="B34" s="213"/>
      <c r="C34" s="214"/>
      <c r="D34" s="214"/>
      <c r="E34" s="214"/>
      <c r="F34" s="214"/>
      <c r="G34" s="214"/>
      <c r="H34" s="214"/>
      <c r="I34" s="214"/>
      <c r="J34" s="214"/>
      <c r="K34" s="214"/>
      <c r="L34" s="214"/>
      <c r="M34" s="214"/>
      <c r="N34" s="215"/>
      <c r="O34" s="183" t="s">
        <v>0</v>
      </c>
      <c r="P34" s="184"/>
      <c r="Q34" s="184"/>
      <c r="R34" s="184"/>
      <c r="S34" s="184"/>
      <c r="T34" s="184"/>
      <c r="U34" s="184"/>
      <c r="V34" s="185"/>
      <c r="W34" s="321">
        <f>VLOOKUP($AY$2,Data,45,FALSE)</f>
        <v>0</v>
      </c>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3"/>
    </row>
    <row r="35" spans="2:48" ht="18.600000000000001" customHeight="1">
      <c r="B35" s="173" t="s">
        <v>3</v>
      </c>
      <c r="C35" s="174"/>
      <c r="D35" s="174"/>
      <c r="E35" s="174"/>
      <c r="F35" s="174"/>
      <c r="G35" s="174"/>
      <c r="H35" s="174"/>
      <c r="I35" s="174"/>
      <c r="J35" s="174"/>
      <c r="K35" s="174"/>
      <c r="L35" s="174"/>
      <c r="M35" s="174"/>
      <c r="N35" s="175"/>
      <c r="O35" s="179" t="s">
        <v>46</v>
      </c>
      <c r="P35" s="180"/>
      <c r="Q35" s="180"/>
      <c r="R35" s="180"/>
      <c r="S35" s="180"/>
      <c r="T35" s="180"/>
      <c r="U35" s="180"/>
      <c r="V35" s="181"/>
      <c r="W35" s="327" t="str">
        <f>VLOOKUP($AY$2,Data,46,FALSE)</f>
        <v>-</v>
      </c>
      <c r="X35" s="328"/>
      <c r="Y35" s="328"/>
      <c r="Z35" s="328"/>
      <c r="AA35" s="328"/>
      <c r="AB35" s="328"/>
      <c r="AC35" s="328"/>
      <c r="AD35" s="328"/>
      <c r="AE35" s="329"/>
      <c r="AF35" s="182" t="s">
        <v>47</v>
      </c>
      <c r="AG35" s="180"/>
      <c r="AH35" s="180"/>
      <c r="AI35" s="180"/>
      <c r="AJ35" s="180"/>
      <c r="AK35" s="180"/>
      <c r="AL35" s="180"/>
      <c r="AM35" s="181"/>
      <c r="AN35" s="327" t="str">
        <f>VLOOKUP($AY$2,Data,47,FALSE)</f>
        <v>（選択して下さい）</v>
      </c>
      <c r="AO35" s="328"/>
      <c r="AP35" s="328"/>
      <c r="AQ35" s="328"/>
      <c r="AR35" s="328"/>
      <c r="AS35" s="328"/>
      <c r="AT35" s="328"/>
      <c r="AU35" s="328"/>
      <c r="AV35" s="330"/>
    </row>
    <row r="36" spans="2:48" ht="18.600000000000001" customHeight="1">
      <c r="B36" s="176"/>
      <c r="C36" s="177"/>
      <c r="D36" s="177"/>
      <c r="E36" s="177"/>
      <c r="F36" s="177"/>
      <c r="G36" s="177"/>
      <c r="H36" s="177"/>
      <c r="I36" s="177"/>
      <c r="J36" s="177"/>
      <c r="K36" s="177"/>
      <c r="L36" s="177"/>
      <c r="M36" s="177"/>
      <c r="N36" s="178"/>
      <c r="O36" s="183" t="s">
        <v>0</v>
      </c>
      <c r="P36" s="184"/>
      <c r="Q36" s="184"/>
      <c r="R36" s="184"/>
      <c r="S36" s="184"/>
      <c r="T36" s="184"/>
      <c r="U36" s="184"/>
      <c r="V36" s="185"/>
      <c r="W36" s="321">
        <f>VLOOKUP($AY$2,Data,48,FALSE)</f>
        <v>0</v>
      </c>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3"/>
    </row>
    <row r="37" spans="2:48" ht="18.600000000000001" customHeight="1">
      <c r="B37" s="189" t="s">
        <v>1</v>
      </c>
      <c r="C37" s="174"/>
      <c r="D37" s="174"/>
      <c r="E37" s="174"/>
      <c r="F37" s="174"/>
      <c r="G37" s="174"/>
      <c r="H37" s="174"/>
      <c r="I37" s="174"/>
      <c r="J37" s="174"/>
      <c r="K37" s="174"/>
      <c r="L37" s="174"/>
      <c r="M37" s="174"/>
      <c r="N37" s="175"/>
      <c r="O37" s="324">
        <f>VLOOKUP($AY$2,Data,49,FALSE)</f>
        <v>0</v>
      </c>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6"/>
    </row>
    <row r="38" spans="2:48" ht="18.600000000000001" customHeight="1">
      <c r="B38" s="190"/>
      <c r="C38" s="191"/>
      <c r="D38" s="191"/>
      <c r="E38" s="191"/>
      <c r="F38" s="191"/>
      <c r="G38" s="191"/>
      <c r="H38" s="191"/>
      <c r="I38" s="191"/>
      <c r="J38" s="191"/>
      <c r="K38" s="191"/>
      <c r="L38" s="191"/>
      <c r="M38" s="191"/>
      <c r="N38" s="192"/>
      <c r="O38" s="196"/>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8"/>
    </row>
    <row r="39" spans="2:48" ht="18.600000000000001" customHeight="1">
      <c r="B39" s="190"/>
      <c r="C39" s="191"/>
      <c r="D39" s="191"/>
      <c r="E39" s="191"/>
      <c r="F39" s="191"/>
      <c r="G39" s="191"/>
      <c r="H39" s="191"/>
      <c r="I39" s="191"/>
      <c r="J39" s="191"/>
      <c r="K39" s="191"/>
      <c r="L39" s="191"/>
      <c r="M39" s="191"/>
      <c r="N39" s="192"/>
      <c r="O39" s="199"/>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1"/>
    </row>
    <row r="40" spans="2:48" ht="18.600000000000001" customHeight="1">
      <c r="B40" s="190"/>
      <c r="C40" s="191"/>
      <c r="D40" s="191"/>
      <c r="E40" s="191"/>
      <c r="F40" s="191"/>
      <c r="G40" s="191"/>
      <c r="H40" s="191"/>
      <c r="I40" s="191"/>
      <c r="J40" s="191"/>
      <c r="K40" s="191"/>
      <c r="L40" s="191"/>
      <c r="M40" s="191"/>
      <c r="N40" s="192"/>
      <c r="O40" s="199"/>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1"/>
    </row>
    <row r="41" spans="2:48" ht="18.600000000000001" customHeight="1">
      <c r="B41" s="190"/>
      <c r="C41" s="191"/>
      <c r="D41" s="191"/>
      <c r="E41" s="191"/>
      <c r="F41" s="191"/>
      <c r="G41" s="191"/>
      <c r="H41" s="191"/>
      <c r="I41" s="191"/>
      <c r="J41" s="191"/>
      <c r="K41" s="191"/>
      <c r="L41" s="191"/>
      <c r="M41" s="191"/>
      <c r="N41" s="192"/>
      <c r="O41" s="168"/>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70"/>
    </row>
    <row r="42" spans="2:48" ht="18.600000000000001" customHeight="1">
      <c r="B42" s="171" t="s">
        <v>20</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row>
    <row r="43" spans="2:48" ht="18.600000000000001" customHeight="1">
      <c r="B43" s="172" t="s">
        <v>71</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row>
  </sheetData>
  <mergeCells count="154">
    <mergeCell ref="AS25:AV25"/>
    <mergeCell ref="AB30:AE30"/>
    <mergeCell ref="B6:N6"/>
    <mergeCell ref="O16:R16"/>
    <mergeCell ref="O17:R17"/>
    <mergeCell ref="AB18:AE18"/>
    <mergeCell ref="AS16:AV16"/>
    <mergeCell ref="B21:G23"/>
    <mergeCell ref="O23:R23"/>
    <mergeCell ref="S23:AA23"/>
    <mergeCell ref="O26:R26"/>
    <mergeCell ref="S26:AA26"/>
    <mergeCell ref="AB21:AE21"/>
    <mergeCell ref="AB22:AE22"/>
    <mergeCell ref="H23:N23"/>
    <mergeCell ref="H26:N26"/>
    <mergeCell ref="S24:AA24"/>
    <mergeCell ref="H24:N24"/>
    <mergeCell ref="O22:R22"/>
    <mergeCell ref="O6:AV6"/>
    <mergeCell ref="AK17:AQ17"/>
    <mergeCell ref="S25:AA25"/>
    <mergeCell ref="AF22:AI22"/>
    <mergeCell ref="AB24:AE24"/>
    <mergeCell ref="O18:R18"/>
    <mergeCell ref="AB20:AE20"/>
    <mergeCell ref="H25:N25"/>
    <mergeCell ref="B27:N27"/>
    <mergeCell ref="B24:G26"/>
    <mergeCell ref="B43:AV43"/>
    <mergeCell ref="W34:AV34"/>
    <mergeCell ref="B33:N34"/>
    <mergeCell ref="B42:AV42"/>
    <mergeCell ref="B35:N36"/>
    <mergeCell ref="O37:AV37"/>
    <mergeCell ref="O39:AV39"/>
    <mergeCell ref="O36:V36"/>
    <mergeCell ref="B30:N30"/>
    <mergeCell ref="B31:N31"/>
    <mergeCell ref="O30:R30"/>
    <mergeCell ref="O31:AV31"/>
    <mergeCell ref="AF33:AM33"/>
    <mergeCell ref="S30:AA30"/>
    <mergeCell ref="AJ30:AR30"/>
    <mergeCell ref="O38:AV38"/>
    <mergeCell ref="O34:V34"/>
    <mergeCell ref="B32:N32"/>
    <mergeCell ref="AS30:AV30"/>
    <mergeCell ref="AF30:AI30"/>
    <mergeCell ref="AS28:AV28"/>
    <mergeCell ref="B28:N28"/>
    <mergeCell ref="B29:N29"/>
    <mergeCell ref="AJ25:AR25"/>
    <mergeCell ref="AJ20:AR20"/>
    <mergeCell ref="AJ21:AR21"/>
    <mergeCell ref="AS22:AV22"/>
    <mergeCell ref="AS21:AV21"/>
    <mergeCell ref="AF20:AI20"/>
    <mergeCell ref="AF21:AI21"/>
    <mergeCell ref="AJ28:AR28"/>
    <mergeCell ref="AS20:AV20"/>
    <mergeCell ref="AS23:AV23"/>
    <mergeCell ref="AS29:AV29"/>
    <mergeCell ref="AF28:AI28"/>
    <mergeCell ref="AB26:AE26"/>
    <mergeCell ref="AF26:AI26"/>
    <mergeCell ref="S22:AA22"/>
    <mergeCell ref="S29:AA29"/>
    <mergeCell ref="AS26:AV26"/>
    <mergeCell ref="AS24:AV24"/>
    <mergeCell ref="AJ27:AR27"/>
    <mergeCell ref="AJ23:AR23"/>
    <mergeCell ref="AJ24:AR24"/>
    <mergeCell ref="AN35:AV35"/>
    <mergeCell ref="W36:AV36"/>
    <mergeCell ref="AF35:AM35"/>
    <mergeCell ref="W33:AE33"/>
    <mergeCell ref="AN33:AV33"/>
    <mergeCell ref="W35:AE35"/>
    <mergeCell ref="O32:AV32"/>
    <mergeCell ref="O33:V33"/>
    <mergeCell ref="O35:V35"/>
    <mergeCell ref="AF29:AI29"/>
    <mergeCell ref="AB27:AE27"/>
    <mergeCell ref="AB28:AE28"/>
    <mergeCell ref="AB29:AE29"/>
    <mergeCell ref="S27:AA27"/>
    <mergeCell ref="AJ29:AR29"/>
    <mergeCell ref="B15:G20"/>
    <mergeCell ref="O19:R19"/>
    <mergeCell ref="H18:N18"/>
    <mergeCell ref="AB19:AE19"/>
    <mergeCell ref="AJ19:AR19"/>
    <mergeCell ref="AF18:AI18"/>
    <mergeCell ref="AF19:AI19"/>
    <mergeCell ref="AJ18:AR18"/>
    <mergeCell ref="O28:R28"/>
    <mergeCell ref="O29:R29"/>
    <mergeCell ref="O20:R20"/>
    <mergeCell ref="O21:R21"/>
    <mergeCell ref="AB23:AE23"/>
    <mergeCell ref="S28:AA28"/>
    <mergeCell ref="AJ22:AR22"/>
    <mergeCell ref="H22:N22"/>
    <mergeCell ref="AF23:AI23"/>
    <mergeCell ref="AF24:AI24"/>
    <mergeCell ref="B13:N14"/>
    <mergeCell ref="O13:AV14"/>
    <mergeCell ref="AB15:AE15"/>
    <mergeCell ref="H15:N15"/>
    <mergeCell ref="H16:N16"/>
    <mergeCell ref="AB17:AE17"/>
    <mergeCell ref="O27:R27"/>
    <mergeCell ref="AB25:AE25"/>
    <mergeCell ref="S15:AA15"/>
    <mergeCell ref="O15:R15"/>
    <mergeCell ref="T17:Z17"/>
    <mergeCell ref="AS15:AV15"/>
    <mergeCell ref="AF15:AI15"/>
    <mergeCell ref="AF16:AI16"/>
    <mergeCell ref="AF17:AI17"/>
    <mergeCell ref="AB16:AE16"/>
    <mergeCell ref="O25:R25"/>
    <mergeCell ref="AS17:AV17"/>
    <mergeCell ref="AJ26:AR26"/>
    <mergeCell ref="AS19:AV19"/>
    <mergeCell ref="AS18:AV18"/>
    <mergeCell ref="AF25:AI25"/>
    <mergeCell ref="AF27:AI27"/>
    <mergeCell ref="O24:R24"/>
    <mergeCell ref="B4:N5"/>
    <mergeCell ref="AJ15:AR15"/>
    <mergeCell ref="B2:AV2"/>
    <mergeCell ref="O41:AV41"/>
    <mergeCell ref="B37:N41"/>
    <mergeCell ref="B11:N12"/>
    <mergeCell ref="O11:AV12"/>
    <mergeCell ref="O40:AV40"/>
    <mergeCell ref="S20:AA20"/>
    <mergeCell ref="S21:AA21"/>
    <mergeCell ref="AJ16:AR16"/>
    <mergeCell ref="H19:N19"/>
    <mergeCell ref="O4:AV5"/>
    <mergeCell ref="H20:N20"/>
    <mergeCell ref="H21:N21"/>
    <mergeCell ref="S16:AA16"/>
    <mergeCell ref="S18:AA18"/>
    <mergeCell ref="S19:AA19"/>
    <mergeCell ref="H17:N17"/>
    <mergeCell ref="B7:N8"/>
    <mergeCell ref="O7:AV8"/>
    <mergeCell ref="AS27:AV27"/>
    <mergeCell ref="B9:N10"/>
    <mergeCell ref="O9:AV10"/>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282" t="s">
        <v>40</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X2" s="13" t="s">
        <v>65</v>
      </c>
      <c r="AY2" s="14">
        <v>2</v>
      </c>
    </row>
    <row r="3" spans="2:51" ht="9.75" customHeight="1">
      <c r="AS3" s="3"/>
      <c r="AT3" s="3"/>
      <c r="AU3" s="3"/>
      <c r="AV3" s="2"/>
    </row>
    <row r="4" spans="2:51" ht="15.75" customHeight="1">
      <c r="B4" s="284" t="s">
        <v>137</v>
      </c>
      <c r="C4" s="285"/>
      <c r="D4" s="285"/>
      <c r="E4" s="285"/>
      <c r="F4" s="285"/>
      <c r="G4" s="285"/>
      <c r="H4" s="285"/>
      <c r="I4" s="285"/>
      <c r="J4" s="285"/>
      <c r="K4" s="285"/>
      <c r="L4" s="285"/>
      <c r="M4" s="285"/>
      <c r="N4" s="286"/>
      <c r="O4" s="284">
        <f>VLOOKUP($AY$2,Data,3,FALSE)</f>
        <v>0</v>
      </c>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6"/>
    </row>
    <row r="5" spans="2:51" ht="15.75" customHeight="1">
      <c r="B5" s="287"/>
      <c r="C5" s="288"/>
      <c r="D5" s="288"/>
      <c r="E5" s="288"/>
      <c r="F5" s="288"/>
      <c r="G5" s="288"/>
      <c r="H5" s="288"/>
      <c r="I5" s="288"/>
      <c r="J5" s="288"/>
      <c r="K5" s="288"/>
      <c r="L5" s="288"/>
      <c r="M5" s="288"/>
      <c r="N5" s="289"/>
      <c r="O5" s="287"/>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9"/>
    </row>
    <row r="6" spans="2:51" ht="23.25" customHeight="1">
      <c r="B6" s="296" t="s">
        <v>29</v>
      </c>
      <c r="C6" s="297"/>
      <c r="D6" s="297"/>
      <c r="E6" s="297"/>
      <c r="F6" s="297"/>
      <c r="G6" s="297"/>
      <c r="H6" s="297"/>
      <c r="I6" s="297"/>
      <c r="J6" s="297"/>
      <c r="K6" s="297"/>
      <c r="L6" s="297"/>
      <c r="M6" s="297"/>
      <c r="N6" s="298"/>
      <c r="O6" s="315">
        <f>VLOOKUP($AY$2,Data,4,FALSE)</f>
        <v>0</v>
      </c>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7"/>
    </row>
    <row r="7" spans="2:51" ht="18.600000000000001" customHeight="1">
      <c r="B7" s="173" t="s">
        <v>41</v>
      </c>
      <c r="C7" s="174"/>
      <c r="D7" s="174"/>
      <c r="E7" s="174"/>
      <c r="F7" s="174"/>
      <c r="G7" s="174"/>
      <c r="H7" s="174"/>
      <c r="I7" s="174"/>
      <c r="J7" s="174"/>
      <c r="K7" s="174"/>
      <c r="L7" s="174"/>
      <c r="M7" s="174"/>
      <c r="N7" s="175"/>
      <c r="O7" s="284" t="str">
        <f>VLOOKUP($AY$2,Data,5,FALSE)&amp;VLOOKUP($AY$2,Data,6,FALSE)</f>
        <v/>
      </c>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6"/>
    </row>
    <row r="8" spans="2:51" ht="18.600000000000001" customHeight="1">
      <c r="B8" s="176"/>
      <c r="C8" s="177"/>
      <c r="D8" s="177"/>
      <c r="E8" s="177"/>
      <c r="F8" s="177"/>
      <c r="G8" s="177"/>
      <c r="H8" s="177"/>
      <c r="I8" s="177"/>
      <c r="J8" s="177"/>
      <c r="K8" s="177"/>
      <c r="L8" s="177"/>
      <c r="M8" s="177"/>
      <c r="N8" s="178"/>
      <c r="O8" s="287"/>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9"/>
    </row>
    <row r="9" spans="2:51" ht="17.25" customHeight="1">
      <c r="B9" s="173" t="s">
        <v>30</v>
      </c>
      <c r="C9" s="174"/>
      <c r="D9" s="174"/>
      <c r="E9" s="174"/>
      <c r="F9" s="174"/>
      <c r="G9" s="174"/>
      <c r="H9" s="174"/>
      <c r="I9" s="174"/>
      <c r="J9" s="174"/>
      <c r="K9" s="174"/>
      <c r="L9" s="174"/>
      <c r="M9" s="174"/>
      <c r="N9" s="175"/>
      <c r="O9" s="284">
        <f>VLOOKUP($AY$2,Data,7,FALSE)</f>
        <v>0</v>
      </c>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6"/>
    </row>
    <row r="10" spans="2:51" ht="17.25" customHeight="1">
      <c r="B10" s="176"/>
      <c r="C10" s="177"/>
      <c r="D10" s="177"/>
      <c r="E10" s="177"/>
      <c r="F10" s="177"/>
      <c r="G10" s="177"/>
      <c r="H10" s="177"/>
      <c r="I10" s="177"/>
      <c r="J10" s="177"/>
      <c r="K10" s="177"/>
      <c r="L10" s="177"/>
      <c r="M10" s="177"/>
      <c r="N10" s="178"/>
      <c r="O10" s="287"/>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9"/>
    </row>
    <row r="11" spans="2:51" ht="15.75" customHeight="1">
      <c r="B11" s="189" t="s">
        <v>138</v>
      </c>
      <c r="C11" s="174"/>
      <c r="D11" s="174"/>
      <c r="E11" s="174"/>
      <c r="F11" s="174"/>
      <c r="G11" s="174"/>
      <c r="H11" s="174"/>
      <c r="I11" s="174"/>
      <c r="J11" s="174"/>
      <c r="K11" s="174"/>
      <c r="L11" s="174"/>
      <c r="M11" s="174"/>
      <c r="N11" s="175"/>
      <c r="O11" s="331">
        <f>VLOOKUP($AY$2,Data,8,FALSE)</f>
        <v>0</v>
      </c>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3"/>
    </row>
    <row r="12" spans="2:51" ht="15.75" customHeight="1">
      <c r="B12" s="176"/>
      <c r="C12" s="177"/>
      <c r="D12" s="177"/>
      <c r="E12" s="177"/>
      <c r="F12" s="177"/>
      <c r="G12" s="177"/>
      <c r="H12" s="177"/>
      <c r="I12" s="177"/>
      <c r="J12" s="177"/>
      <c r="K12" s="177"/>
      <c r="L12" s="177"/>
      <c r="M12" s="177"/>
      <c r="N12" s="178"/>
      <c r="O12" s="334"/>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6"/>
    </row>
    <row r="13" spans="2:51" ht="18.600000000000001" customHeight="1">
      <c r="B13" s="308" t="s">
        <v>141</v>
      </c>
      <c r="C13" s="309"/>
      <c r="D13" s="309"/>
      <c r="E13" s="309"/>
      <c r="F13" s="309"/>
      <c r="G13" s="309"/>
      <c r="H13" s="309"/>
      <c r="I13" s="309"/>
      <c r="J13" s="309"/>
      <c r="K13" s="309"/>
      <c r="L13" s="309"/>
      <c r="M13" s="309"/>
      <c r="N13" s="310"/>
      <c r="O13" s="268">
        <f>VLOOKUP($AY$2,Data,2,FALSE)</f>
        <v>0</v>
      </c>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70"/>
    </row>
    <row r="14" spans="2:51" ht="18.600000000000001" customHeight="1">
      <c r="B14" s="311"/>
      <c r="C14" s="312"/>
      <c r="D14" s="312"/>
      <c r="E14" s="312"/>
      <c r="F14" s="312"/>
      <c r="G14" s="312"/>
      <c r="H14" s="312"/>
      <c r="I14" s="312"/>
      <c r="J14" s="312"/>
      <c r="K14" s="312"/>
      <c r="L14" s="312"/>
      <c r="M14" s="312"/>
      <c r="N14" s="313"/>
      <c r="O14" s="271"/>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3"/>
    </row>
    <row r="15" spans="2:51" ht="24.75" customHeight="1">
      <c r="B15" s="173" t="s">
        <v>9</v>
      </c>
      <c r="C15" s="174"/>
      <c r="D15" s="174"/>
      <c r="E15" s="174"/>
      <c r="F15" s="174"/>
      <c r="G15" s="304"/>
      <c r="H15" s="253" t="s">
        <v>4</v>
      </c>
      <c r="I15" s="254"/>
      <c r="J15" s="254"/>
      <c r="K15" s="254"/>
      <c r="L15" s="254"/>
      <c r="M15" s="254"/>
      <c r="N15" s="255"/>
      <c r="O15" s="205" t="s">
        <v>12</v>
      </c>
      <c r="P15" s="206"/>
      <c r="Q15" s="206"/>
      <c r="R15" s="206"/>
      <c r="S15" s="274" t="str">
        <f>IF(VLOOKUP($AY$2,Data,10,FALSE)=0,"-",VLOOKUP($AY$2,Data,10,FALSE))</f>
        <v>-</v>
      </c>
      <c r="T15" s="274"/>
      <c r="U15" s="274"/>
      <c r="V15" s="274"/>
      <c r="W15" s="274"/>
      <c r="X15" s="274"/>
      <c r="Y15" s="274"/>
      <c r="Z15" s="274"/>
      <c r="AA15" s="274"/>
      <c r="AB15" s="274"/>
      <c r="AC15" s="274"/>
      <c r="AD15" s="274"/>
      <c r="AE15" s="275"/>
      <c r="AF15" s="205" t="s">
        <v>13</v>
      </c>
      <c r="AG15" s="206"/>
      <c r="AH15" s="206"/>
      <c r="AI15" s="206"/>
      <c r="AJ15" s="274" t="str">
        <f>IF(VLOOKUP($AY$2,Data,9,FALSE)=0,"-",VLOOKUP($AY$2,Data,9,FALSE))</f>
        <v>-</v>
      </c>
      <c r="AK15" s="274"/>
      <c r="AL15" s="274"/>
      <c r="AM15" s="274"/>
      <c r="AN15" s="274"/>
      <c r="AO15" s="274"/>
      <c r="AP15" s="274"/>
      <c r="AQ15" s="274"/>
      <c r="AR15" s="274"/>
      <c r="AS15" s="274"/>
      <c r="AT15" s="274"/>
      <c r="AU15" s="274"/>
      <c r="AV15" s="275"/>
    </row>
    <row r="16" spans="2:51" ht="24.75" customHeight="1">
      <c r="B16" s="190"/>
      <c r="C16" s="191"/>
      <c r="D16" s="191"/>
      <c r="E16" s="191"/>
      <c r="F16" s="191"/>
      <c r="G16" s="305"/>
      <c r="H16" s="227" t="s">
        <v>5</v>
      </c>
      <c r="I16" s="228"/>
      <c r="J16" s="228"/>
      <c r="K16" s="228"/>
      <c r="L16" s="228"/>
      <c r="M16" s="228"/>
      <c r="N16" s="229"/>
      <c r="O16" s="230" t="s">
        <v>12</v>
      </c>
      <c r="P16" s="231"/>
      <c r="Q16" s="231"/>
      <c r="R16" s="231"/>
      <c r="S16" s="232" t="str">
        <f>IF(VLOOKUP($AY$2,Data,16,FALSE)=0,"-",VLOOKUP($AY$2,Data,16,FALSE))</f>
        <v>-</v>
      </c>
      <c r="T16" s="232"/>
      <c r="U16" s="232"/>
      <c r="V16" s="232"/>
      <c r="W16" s="232"/>
      <c r="X16" s="232"/>
      <c r="Y16" s="232"/>
      <c r="Z16" s="232"/>
      <c r="AA16" s="232"/>
      <c r="AB16" s="233" t="s">
        <v>51</v>
      </c>
      <c r="AC16" s="233"/>
      <c r="AD16" s="233"/>
      <c r="AE16" s="234"/>
      <c r="AF16" s="230" t="s">
        <v>13</v>
      </c>
      <c r="AG16" s="231"/>
      <c r="AH16" s="231"/>
      <c r="AI16" s="231"/>
      <c r="AJ16" s="232" t="str">
        <f>IF(VLOOKUP($AY$2,Data,11,FALSE)=0,"-",VLOOKUP($AY$2,Data,11,FALSE))</f>
        <v>（選択して下さい）</v>
      </c>
      <c r="AK16" s="232"/>
      <c r="AL16" s="232"/>
      <c r="AM16" s="232"/>
      <c r="AN16" s="232"/>
      <c r="AO16" s="232"/>
      <c r="AP16" s="232"/>
      <c r="AQ16" s="232"/>
      <c r="AR16" s="232"/>
      <c r="AS16" s="233" t="s">
        <v>52</v>
      </c>
      <c r="AT16" s="233"/>
      <c r="AU16" s="233"/>
      <c r="AV16" s="234"/>
    </row>
    <row r="17" spans="2:48" ht="24.75" customHeight="1">
      <c r="B17" s="190"/>
      <c r="C17" s="191"/>
      <c r="D17" s="191"/>
      <c r="E17" s="191"/>
      <c r="F17" s="191"/>
      <c r="G17" s="305"/>
      <c r="H17" s="299" t="s">
        <v>19</v>
      </c>
      <c r="I17" s="300"/>
      <c r="J17" s="300"/>
      <c r="K17" s="300"/>
      <c r="L17" s="300"/>
      <c r="M17" s="300"/>
      <c r="N17" s="301"/>
      <c r="O17" s="262" t="s">
        <v>12</v>
      </c>
      <c r="P17" s="263"/>
      <c r="Q17" s="263"/>
      <c r="R17" s="263"/>
      <c r="S17" s="15" t="s">
        <v>67</v>
      </c>
      <c r="T17" s="314" t="str">
        <f>IF(VLOOKUP($AY$2,Data,17,FALSE)=0,"-",VLOOKUP($AY$2,Data,17,FALSE))</f>
        <v>-</v>
      </c>
      <c r="U17" s="314"/>
      <c r="V17" s="314"/>
      <c r="W17" s="314"/>
      <c r="X17" s="314"/>
      <c r="Y17" s="314"/>
      <c r="Z17" s="314"/>
      <c r="AA17" s="15" t="s">
        <v>68</v>
      </c>
      <c r="AB17" s="233" t="s">
        <v>51</v>
      </c>
      <c r="AC17" s="233"/>
      <c r="AD17" s="233"/>
      <c r="AE17" s="234"/>
      <c r="AF17" s="262" t="s">
        <v>13</v>
      </c>
      <c r="AG17" s="263"/>
      <c r="AH17" s="263"/>
      <c r="AI17" s="263"/>
      <c r="AJ17" s="15" t="s">
        <v>69</v>
      </c>
      <c r="AK17" s="314" t="str">
        <f>IF(VLOOKUP($AY$2,Data,12,FALSE)=0,"-",VLOOKUP($AY$2,Data,12,FALSE))</f>
        <v>-</v>
      </c>
      <c r="AL17" s="314"/>
      <c r="AM17" s="314"/>
      <c r="AN17" s="314"/>
      <c r="AO17" s="314"/>
      <c r="AP17" s="314"/>
      <c r="AQ17" s="314"/>
      <c r="AR17" s="15" t="s">
        <v>70</v>
      </c>
      <c r="AS17" s="233" t="s">
        <v>52</v>
      </c>
      <c r="AT17" s="233"/>
      <c r="AU17" s="233"/>
      <c r="AV17" s="234"/>
    </row>
    <row r="18" spans="2:48" ht="24.75" customHeight="1">
      <c r="B18" s="190"/>
      <c r="C18" s="191"/>
      <c r="D18" s="191"/>
      <c r="E18" s="191"/>
      <c r="F18" s="191"/>
      <c r="G18" s="305"/>
      <c r="H18" s="265" t="s">
        <v>6</v>
      </c>
      <c r="I18" s="266"/>
      <c r="J18" s="266"/>
      <c r="K18" s="266"/>
      <c r="L18" s="266"/>
      <c r="M18" s="266"/>
      <c r="N18" s="267"/>
      <c r="O18" s="262" t="s">
        <v>12</v>
      </c>
      <c r="P18" s="263"/>
      <c r="Q18" s="263"/>
      <c r="R18" s="263"/>
      <c r="S18" s="314" t="str">
        <f>IF(VLOOKUP($AY$2,Data,18,FALSE)=0,"-",VLOOKUP($AY$2,Data,18,FALSE))</f>
        <v>-</v>
      </c>
      <c r="T18" s="314"/>
      <c r="U18" s="314"/>
      <c r="V18" s="314"/>
      <c r="W18" s="314"/>
      <c r="X18" s="314"/>
      <c r="Y18" s="314"/>
      <c r="Z18" s="314"/>
      <c r="AA18" s="314"/>
      <c r="AB18" s="260"/>
      <c r="AC18" s="260"/>
      <c r="AD18" s="260"/>
      <c r="AE18" s="261"/>
      <c r="AF18" s="262" t="s">
        <v>13</v>
      </c>
      <c r="AG18" s="263"/>
      <c r="AH18" s="263"/>
      <c r="AI18" s="263"/>
      <c r="AJ18" s="314" t="str">
        <f>IF(VLOOKUP($AY$2,Data,13,FALSE)=0,"-",VLOOKUP($AY$2,Data,13,FALSE))</f>
        <v>（選択して下さい）</v>
      </c>
      <c r="AK18" s="314"/>
      <c r="AL18" s="314"/>
      <c r="AM18" s="314"/>
      <c r="AN18" s="314"/>
      <c r="AO18" s="314"/>
      <c r="AP18" s="314"/>
      <c r="AQ18" s="314"/>
      <c r="AR18" s="314"/>
      <c r="AS18" s="260"/>
      <c r="AT18" s="260"/>
      <c r="AU18" s="260"/>
      <c r="AV18" s="261"/>
    </row>
    <row r="19" spans="2:48" ht="24.75" customHeight="1">
      <c r="B19" s="190"/>
      <c r="C19" s="191"/>
      <c r="D19" s="191"/>
      <c r="E19" s="191"/>
      <c r="F19" s="191"/>
      <c r="G19" s="305"/>
      <c r="H19" s="265" t="s">
        <v>139</v>
      </c>
      <c r="I19" s="266"/>
      <c r="J19" s="266"/>
      <c r="K19" s="266"/>
      <c r="L19" s="266"/>
      <c r="M19" s="266"/>
      <c r="N19" s="267"/>
      <c r="O19" s="262" t="s">
        <v>12</v>
      </c>
      <c r="P19" s="263"/>
      <c r="Q19" s="263"/>
      <c r="R19" s="263"/>
      <c r="S19" s="314" t="str">
        <f>IF(VLOOKUP($AY$2,Data,19,FALSE)=0,"-",VLOOKUP($AY$2,Data,19,FALSE))</f>
        <v>-</v>
      </c>
      <c r="T19" s="314"/>
      <c r="U19" s="314"/>
      <c r="V19" s="314"/>
      <c r="W19" s="314"/>
      <c r="X19" s="314"/>
      <c r="Y19" s="314"/>
      <c r="Z19" s="314"/>
      <c r="AA19" s="314"/>
      <c r="AB19" s="250" t="s">
        <v>53</v>
      </c>
      <c r="AC19" s="250"/>
      <c r="AD19" s="250"/>
      <c r="AE19" s="251"/>
      <c r="AF19" s="262" t="s">
        <v>13</v>
      </c>
      <c r="AG19" s="263"/>
      <c r="AH19" s="263"/>
      <c r="AI19" s="263"/>
      <c r="AJ19" s="314" t="str">
        <f>IF(VLOOKUP($AY$2,Data,14,FALSE)=0,"-",VLOOKUP($AY$2,Data,14,FALSE))</f>
        <v>-</v>
      </c>
      <c r="AK19" s="314"/>
      <c r="AL19" s="314"/>
      <c r="AM19" s="314"/>
      <c r="AN19" s="314"/>
      <c r="AO19" s="314"/>
      <c r="AP19" s="314"/>
      <c r="AQ19" s="314"/>
      <c r="AR19" s="314"/>
      <c r="AS19" s="250" t="s">
        <v>54</v>
      </c>
      <c r="AT19" s="250"/>
      <c r="AU19" s="250"/>
      <c r="AV19" s="251"/>
    </row>
    <row r="20" spans="2:48" ht="24.75" customHeight="1">
      <c r="B20" s="176"/>
      <c r="C20" s="177"/>
      <c r="D20" s="177"/>
      <c r="E20" s="177"/>
      <c r="F20" s="177"/>
      <c r="G20" s="306"/>
      <c r="H20" s="239" t="s">
        <v>140</v>
      </c>
      <c r="I20" s="240"/>
      <c r="J20" s="240"/>
      <c r="K20" s="240"/>
      <c r="L20" s="240"/>
      <c r="M20" s="240"/>
      <c r="N20" s="241"/>
      <c r="O20" s="235" t="s">
        <v>12</v>
      </c>
      <c r="P20" s="236"/>
      <c r="Q20" s="236"/>
      <c r="R20" s="236"/>
      <c r="S20" s="247" t="str">
        <f>IF(VLOOKUP($AY$2,Data,20,FALSE)=0,"-",VLOOKUP($AY$2,Data,20,FALSE))</f>
        <v>-</v>
      </c>
      <c r="T20" s="247"/>
      <c r="U20" s="247"/>
      <c r="V20" s="247"/>
      <c r="W20" s="247"/>
      <c r="X20" s="247"/>
      <c r="Y20" s="247"/>
      <c r="Z20" s="247"/>
      <c r="AA20" s="247"/>
      <c r="AB20" s="248" t="s">
        <v>53</v>
      </c>
      <c r="AC20" s="248"/>
      <c r="AD20" s="248"/>
      <c r="AE20" s="249"/>
      <c r="AF20" s="235" t="s">
        <v>13</v>
      </c>
      <c r="AG20" s="236"/>
      <c r="AH20" s="236"/>
      <c r="AI20" s="236"/>
      <c r="AJ20" s="247" t="str">
        <f>IF(VLOOKUP($AY$2,Data,15,FALSE)=0,"-",VLOOKUP($AY$2,Data,15,FALSE))</f>
        <v>-</v>
      </c>
      <c r="AK20" s="247"/>
      <c r="AL20" s="247"/>
      <c r="AM20" s="247"/>
      <c r="AN20" s="247"/>
      <c r="AO20" s="247"/>
      <c r="AP20" s="247"/>
      <c r="AQ20" s="247"/>
      <c r="AR20" s="247"/>
      <c r="AS20" s="248" t="s">
        <v>54</v>
      </c>
      <c r="AT20" s="248"/>
      <c r="AU20" s="248"/>
      <c r="AV20" s="249"/>
    </row>
    <row r="21" spans="2:48" ht="24.75" customHeight="1">
      <c r="B21" s="173" t="s">
        <v>10</v>
      </c>
      <c r="C21" s="242"/>
      <c r="D21" s="242"/>
      <c r="E21" s="242"/>
      <c r="F21" s="242"/>
      <c r="G21" s="258"/>
      <c r="H21" s="253" t="s">
        <v>5</v>
      </c>
      <c r="I21" s="254"/>
      <c r="J21" s="254"/>
      <c r="K21" s="254"/>
      <c r="L21" s="254"/>
      <c r="M21" s="254"/>
      <c r="N21" s="255"/>
      <c r="O21" s="205" t="s">
        <v>12</v>
      </c>
      <c r="P21" s="206"/>
      <c r="Q21" s="206"/>
      <c r="R21" s="206"/>
      <c r="S21" s="257" t="str">
        <f>IF(VLOOKUP($AY$2,Data,24,FALSE)=0,"-",VLOOKUP($AY$2,Data,24,FALSE))</f>
        <v>-</v>
      </c>
      <c r="T21" s="257"/>
      <c r="U21" s="257"/>
      <c r="V21" s="257"/>
      <c r="W21" s="257"/>
      <c r="X21" s="257"/>
      <c r="Y21" s="257"/>
      <c r="Z21" s="257"/>
      <c r="AA21" s="257"/>
      <c r="AB21" s="237" t="s">
        <v>51</v>
      </c>
      <c r="AC21" s="237"/>
      <c r="AD21" s="237"/>
      <c r="AE21" s="238"/>
      <c r="AF21" s="205" t="s">
        <v>13</v>
      </c>
      <c r="AG21" s="206"/>
      <c r="AH21" s="206"/>
      <c r="AI21" s="206"/>
      <c r="AJ21" s="257" t="str">
        <f>IF(VLOOKUP($AY$2,Data,21,FALSE)=0,"-",VLOOKUP($AY$2,Data,21,FALSE))</f>
        <v>-</v>
      </c>
      <c r="AK21" s="257"/>
      <c r="AL21" s="257"/>
      <c r="AM21" s="257"/>
      <c r="AN21" s="257"/>
      <c r="AO21" s="257"/>
      <c r="AP21" s="257"/>
      <c r="AQ21" s="257"/>
      <c r="AR21" s="257"/>
      <c r="AS21" s="237" t="s">
        <v>52</v>
      </c>
      <c r="AT21" s="237"/>
      <c r="AU21" s="237"/>
      <c r="AV21" s="238"/>
    </row>
    <row r="22" spans="2:48" ht="24.75" customHeight="1">
      <c r="B22" s="243"/>
      <c r="C22" s="244"/>
      <c r="D22" s="244"/>
      <c r="E22" s="244"/>
      <c r="F22" s="244"/>
      <c r="G22" s="259"/>
      <c r="H22" s="227" t="s">
        <v>139</v>
      </c>
      <c r="I22" s="228"/>
      <c r="J22" s="228"/>
      <c r="K22" s="228"/>
      <c r="L22" s="228"/>
      <c r="M22" s="228"/>
      <c r="N22" s="229"/>
      <c r="O22" s="230" t="s">
        <v>12</v>
      </c>
      <c r="P22" s="231"/>
      <c r="Q22" s="231"/>
      <c r="R22" s="231"/>
      <c r="S22" s="232" t="str">
        <f>IF(VLOOKUP($AY$2,Data,25,FALSE)=0,"-",VLOOKUP($AY$2,Data,25,FALSE))</f>
        <v>-</v>
      </c>
      <c r="T22" s="232"/>
      <c r="U22" s="232"/>
      <c r="V22" s="232"/>
      <c r="W22" s="232"/>
      <c r="X22" s="232"/>
      <c r="Y22" s="232"/>
      <c r="Z22" s="232"/>
      <c r="AA22" s="232"/>
      <c r="AB22" s="233" t="s">
        <v>53</v>
      </c>
      <c r="AC22" s="233"/>
      <c r="AD22" s="233"/>
      <c r="AE22" s="234"/>
      <c r="AF22" s="230" t="s">
        <v>13</v>
      </c>
      <c r="AG22" s="231"/>
      <c r="AH22" s="231"/>
      <c r="AI22" s="231"/>
      <c r="AJ22" s="232" t="str">
        <f>IF(VLOOKUP($AY$2,Data,22,FALSE)=0,"-",VLOOKUP($AY$2,Data,22,FALSE))</f>
        <v>-</v>
      </c>
      <c r="AK22" s="232"/>
      <c r="AL22" s="232"/>
      <c r="AM22" s="232"/>
      <c r="AN22" s="232"/>
      <c r="AO22" s="232"/>
      <c r="AP22" s="232"/>
      <c r="AQ22" s="232"/>
      <c r="AR22" s="232"/>
      <c r="AS22" s="233" t="s">
        <v>54</v>
      </c>
      <c r="AT22" s="233"/>
      <c r="AU22" s="233"/>
      <c r="AV22" s="234"/>
    </row>
    <row r="23" spans="2:48" ht="24.75" customHeight="1">
      <c r="B23" s="243"/>
      <c r="C23" s="244"/>
      <c r="D23" s="244"/>
      <c r="E23" s="244"/>
      <c r="F23" s="244"/>
      <c r="G23" s="259"/>
      <c r="H23" s="239" t="s">
        <v>140</v>
      </c>
      <c r="I23" s="240"/>
      <c r="J23" s="240"/>
      <c r="K23" s="240"/>
      <c r="L23" s="240"/>
      <c r="M23" s="240"/>
      <c r="N23" s="241"/>
      <c r="O23" s="235" t="s">
        <v>12</v>
      </c>
      <c r="P23" s="236"/>
      <c r="Q23" s="236"/>
      <c r="R23" s="236"/>
      <c r="S23" s="247" t="str">
        <f>IF(VLOOKUP($AY$2,Data,26,FALSE)=0,"-",VLOOKUP($AY$2,Data,26,FALSE))</f>
        <v>-</v>
      </c>
      <c r="T23" s="247"/>
      <c r="U23" s="247"/>
      <c r="V23" s="247"/>
      <c r="W23" s="247"/>
      <c r="X23" s="247"/>
      <c r="Y23" s="247"/>
      <c r="Z23" s="247"/>
      <c r="AA23" s="247"/>
      <c r="AB23" s="248" t="s">
        <v>53</v>
      </c>
      <c r="AC23" s="248"/>
      <c r="AD23" s="248"/>
      <c r="AE23" s="249"/>
      <c r="AF23" s="235" t="s">
        <v>13</v>
      </c>
      <c r="AG23" s="236"/>
      <c r="AH23" s="236"/>
      <c r="AI23" s="236"/>
      <c r="AJ23" s="247" t="str">
        <f>IF(VLOOKUP($AY$2,Data,23,FALSE)=0,"-",VLOOKUP($AY$2,Data,23,FALSE))</f>
        <v>-</v>
      </c>
      <c r="AK23" s="247"/>
      <c r="AL23" s="247"/>
      <c r="AM23" s="247"/>
      <c r="AN23" s="247"/>
      <c r="AO23" s="247"/>
      <c r="AP23" s="247"/>
      <c r="AQ23" s="247"/>
      <c r="AR23" s="247"/>
      <c r="AS23" s="248" t="s">
        <v>54</v>
      </c>
      <c r="AT23" s="248"/>
      <c r="AU23" s="248"/>
      <c r="AV23" s="249"/>
    </row>
    <row r="24" spans="2:48" ht="24.75" customHeight="1">
      <c r="B24" s="173" t="s">
        <v>11</v>
      </c>
      <c r="C24" s="242"/>
      <c r="D24" s="242"/>
      <c r="E24" s="242"/>
      <c r="F24" s="242"/>
      <c r="G24" s="242"/>
      <c r="H24" s="253" t="s">
        <v>5</v>
      </c>
      <c r="I24" s="254"/>
      <c r="J24" s="254"/>
      <c r="K24" s="254"/>
      <c r="L24" s="254"/>
      <c r="M24" s="254"/>
      <c r="N24" s="255"/>
      <c r="O24" s="205" t="s">
        <v>12</v>
      </c>
      <c r="P24" s="206"/>
      <c r="Q24" s="206"/>
      <c r="R24" s="206"/>
      <c r="S24" s="257" t="str">
        <f>IF(VLOOKUP($AY$2,Data,30,FALSE)=0,"-",VLOOKUP($AY$2,Data,30,FALSE))</f>
        <v>-</v>
      </c>
      <c r="T24" s="257"/>
      <c r="U24" s="257"/>
      <c r="V24" s="257"/>
      <c r="W24" s="257"/>
      <c r="X24" s="257"/>
      <c r="Y24" s="257"/>
      <c r="Z24" s="257"/>
      <c r="AA24" s="257"/>
      <c r="AB24" s="237" t="s">
        <v>51</v>
      </c>
      <c r="AC24" s="237"/>
      <c r="AD24" s="237"/>
      <c r="AE24" s="238"/>
      <c r="AF24" s="205" t="s">
        <v>13</v>
      </c>
      <c r="AG24" s="206"/>
      <c r="AH24" s="206"/>
      <c r="AI24" s="206"/>
      <c r="AJ24" s="257" t="str">
        <f>IF(VLOOKUP($AY$2,Data,27,FALSE)=0,"-",VLOOKUP($AY$2,Data,27,FALSE))</f>
        <v>-</v>
      </c>
      <c r="AK24" s="257"/>
      <c r="AL24" s="257"/>
      <c r="AM24" s="257"/>
      <c r="AN24" s="257"/>
      <c r="AO24" s="257"/>
      <c r="AP24" s="257"/>
      <c r="AQ24" s="257"/>
      <c r="AR24" s="257"/>
      <c r="AS24" s="237" t="s">
        <v>52</v>
      </c>
      <c r="AT24" s="237"/>
      <c r="AU24" s="237"/>
      <c r="AV24" s="238"/>
    </row>
    <row r="25" spans="2:48" ht="24.75" customHeight="1">
      <c r="B25" s="243"/>
      <c r="C25" s="244"/>
      <c r="D25" s="244"/>
      <c r="E25" s="244"/>
      <c r="F25" s="244"/>
      <c r="G25" s="244"/>
      <c r="H25" s="227" t="s">
        <v>139</v>
      </c>
      <c r="I25" s="228"/>
      <c r="J25" s="228"/>
      <c r="K25" s="228"/>
      <c r="L25" s="228"/>
      <c r="M25" s="228"/>
      <c r="N25" s="229"/>
      <c r="O25" s="230" t="s">
        <v>12</v>
      </c>
      <c r="P25" s="231"/>
      <c r="Q25" s="231"/>
      <c r="R25" s="231"/>
      <c r="S25" s="232" t="str">
        <f>IF(VLOOKUP($AY$2,Data,31,FALSE)=0,"-",VLOOKUP($AY$2,Data,31,FALSE))</f>
        <v>-</v>
      </c>
      <c r="T25" s="232"/>
      <c r="U25" s="232"/>
      <c r="V25" s="232"/>
      <c r="W25" s="232"/>
      <c r="X25" s="232"/>
      <c r="Y25" s="232"/>
      <c r="Z25" s="232"/>
      <c r="AA25" s="232"/>
      <c r="AB25" s="233" t="s">
        <v>53</v>
      </c>
      <c r="AC25" s="233"/>
      <c r="AD25" s="233"/>
      <c r="AE25" s="234"/>
      <c r="AF25" s="230" t="s">
        <v>13</v>
      </c>
      <c r="AG25" s="231"/>
      <c r="AH25" s="231"/>
      <c r="AI25" s="231"/>
      <c r="AJ25" s="232" t="str">
        <f>IF(VLOOKUP($AY$2,Data,28,FALSE)=0,"-",VLOOKUP($AY$2,Data,28,FALSE))</f>
        <v>-</v>
      </c>
      <c r="AK25" s="232"/>
      <c r="AL25" s="232"/>
      <c r="AM25" s="232"/>
      <c r="AN25" s="232"/>
      <c r="AO25" s="232"/>
      <c r="AP25" s="232"/>
      <c r="AQ25" s="232"/>
      <c r="AR25" s="232"/>
      <c r="AS25" s="233" t="s">
        <v>54</v>
      </c>
      <c r="AT25" s="233"/>
      <c r="AU25" s="233"/>
      <c r="AV25" s="234"/>
    </row>
    <row r="26" spans="2:48" ht="24.75" customHeight="1">
      <c r="B26" s="245"/>
      <c r="C26" s="246"/>
      <c r="D26" s="246"/>
      <c r="E26" s="246"/>
      <c r="F26" s="246"/>
      <c r="G26" s="246"/>
      <c r="H26" s="239" t="s">
        <v>140</v>
      </c>
      <c r="I26" s="240"/>
      <c r="J26" s="240"/>
      <c r="K26" s="240"/>
      <c r="L26" s="240"/>
      <c r="M26" s="240"/>
      <c r="N26" s="241"/>
      <c r="O26" s="235" t="s">
        <v>12</v>
      </c>
      <c r="P26" s="236"/>
      <c r="Q26" s="236"/>
      <c r="R26" s="236"/>
      <c r="S26" s="247" t="str">
        <f>IF(VLOOKUP($AY$2,Data,32,FALSE)=0,"-",VLOOKUP($AY$2,Data,32,FALSE))</f>
        <v>-</v>
      </c>
      <c r="T26" s="247"/>
      <c r="U26" s="247"/>
      <c r="V26" s="247"/>
      <c r="W26" s="247"/>
      <c r="X26" s="247"/>
      <c r="Y26" s="247"/>
      <c r="Z26" s="247"/>
      <c r="AA26" s="247"/>
      <c r="AB26" s="248" t="s">
        <v>53</v>
      </c>
      <c r="AC26" s="248"/>
      <c r="AD26" s="248"/>
      <c r="AE26" s="249"/>
      <c r="AF26" s="235" t="s">
        <v>13</v>
      </c>
      <c r="AG26" s="236"/>
      <c r="AH26" s="236"/>
      <c r="AI26" s="236"/>
      <c r="AJ26" s="247" t="str">
        <f>IF(VLOOKUP($AY$2,Data,29,FALSE)=0,"-",VLOOKUP($AY$2,Data,29,FALSE))</f>
        <v>-</v>
      </c>
      <c r="AK26" s="247"/>
      <c r="AL26" s="247"/>
      <c r="AM26" s="247"/>
      <c r="AN26" s="247"/>
      <c r="AO26" s="247"/>
      <c r="AP26" s="247"/>
      <c r="AQ26" s="247"/>
      <c r="AR26" s="247"/>
      <c r="AS26" s="248" t="s">
        <v>54</v>
      </c>
      <c r="AT26" s="248"/>
      <c r="AU26" s="248"/>
      <c r="AV26" s="249"/>
    </row>
    <row r="27" spans="2:48" ht="24.75" customHeight="1">
      <c r="B27" s="219" t="s">
        <v>7</v>
      </c>
      <c r="C27" s="220"/>
      <c r="D27" s="220"/>
      <c r="E27" s="220"/>
      <c r="F27" s="220"/>
      <c r="G27" s="220"/>
      <c r="H27" s="220"/>
      <c r="I27" s="220"/>
      <c r="J27" s="220"/>
      <c r="K27" s="220"/>
      <c r="L27" s="220"/>
      <c r="M27" s="220"/>
      <c r="N27" s="221"/>
      <c r="O27" s="224" t="s">
        <v>12</v>
      </c>
      <c r="P27" s="225"/>
      <c r="Q27" s="225"/>
      <c r="R27" s="225"/>
      <c r="S27" s="226" t="str">
        <f>IF(VLOOKUP($AY$2,Data,34,FALSE)=0,"-",VLOOKUP($AY$2,Data,34,FALSE))</f>
        <v>-</v>
      </c>
      <c r="T27" s="226"/>
      <c r="U27" s="226"/>
      <c r="V27" s="226"/>
      <c r="W27" s="226"/>
      <c r="X27" s="226"/>
      <c r="Y27" s="226"/>
      <c r="Z27" s="226"/>
      <c r="AA27" s="226"/>
      <c r="AB27" s="222" t="s">
        <v>51</v>
      </c>
      <c r="AC27" s="222"/>
      <c r="AD27" s="222"/>
      <c r="AE27" s="223"/>
      <c r="AF27" s="224" t="s">
        <v>13</v>
      </c>
      <c r="AG27" s="225"/>
      <c r="AH27" s="225"/>
      <c r="AI27" s="225"/>
      <c r="AJ27" s="226" t="str">
        <f>IF(VLOOKUP($AY$2,Data,33,FALSE)=0,"-",VLOOKUP($AY$2,Data,33,FALSE))</f>
        <v>-</v>
      </c>
      <c r="AK27" s="226"/>
      <c r="AL27" s="226"/>
      <c r="AM27" s="226"/>
      <c r="AN27" s="226"/>
      <c r="AO27" s="226"/>
      <c r="AP27" s="226"/>
      <c r="AQ27" s="226"/>
      <c r="AR27" s="226"/>
      <c r="AS27" s="222" t="s">
        <v>52</v>
      </c>
      <c r="AT27" s="222"/>
      <c r="AU27" s="222"/>
      <c r="AV27" s="223"/>
    </row>
    <row r="28" spans="2:48" ht="24.75" customHeight="1">
      <c r="B28" s="219" t="s">
        <v>14</v>
      </c>
      <c r="C28" s="220"/>
      <c r="D28" s="220"/>
      <c r="E28" s="220"/>
      <c r="F28" s="220"/>
      <c r="G28" s="220"/>
      <c r="H28" s="220"/>
      <c r="I28" s="220"/>
      <c r="J28" s="220"/>
      <c r="K28" s="220"/>
      <c r="L28" s="220"/>
      <c r="M28" s="220"/>
      <c r="N28" s="221"/>
      <c r="O28" s="224" t="s">
        <v>12</v>
      </c>
      <c r="P28" s="225"/>
      <c r="Q28" s="225"/>
      <c r="R28" s="225"/>
      <c r="S28" s="226" t="str">
        <f>IF(VLOOKUP($AY$2,Data,38,FALSE)=0,"-",VLOOKUP($AY$2,Data,38,FALSE))</f>
        <v>-</v>
      </c>
      <c r="T28" s="226"/>
      <c r="U28" s="226"/>
      <c r="V28" s="226"/>
      <c r="W28" s="226"/>
      <c r="X28" s="226"/>
      <c r="Y28" s="226"/>
      <c r="Z28" s="226"/>
      <c r="AA28" s="226"/>
      <c r="AB28" s="222" t="s">
        <v>55</v>
      </c>
      <c r="AC28" s="222"/>
      <c r="AD28" s="222"/>
      <c r="AE28" s="223"/>
      <c r="AF28" s="224" t="s">
        <v>13</v>
      </c>
      <c r="AG28" s="225"/>
      <c r="AH28" s="225"/>
      <c r="AI28" s="225"/>
      <c r="AJ28" s="226" t="str">
        <f>IF(VLOOKUP($AY$2,Data,35,FALSE)=0,"-",VLOOKUP($AY$2,Data,35,FALSE))</f>
        <v>-</v>
      </c>
      <c r="AK28" s="226"/>
      <c r="AL28" s="226"/>
      <c r="AM28" s="226"/>
      <c r="AN28" s="226"/>
      <c r="AO28" s="226"/>
      <c r="AP28" s="226"/>
      <c r="AQ28" s="226"/>
      <c r="AR28" s="226"/>
      <c r="AS28" s="222" t="s">
        <v>56</v>
      </c>
      <c r="AT28" s="222"/>
      <c r="AU28" s="222"/>
      <c r="AV28" s="223"/>
    </row>
    <row r="29" spans="2:48" ht="24.75" customHeight="1">
      <c r="B29" s="219" t="s">
        <v>15</v>
      </c>
      <c r="C29" s="220"/>
      <c r="D29" s="220"/>
      <c r="E29" s="220"/>
      <c r="F29" s="220"/>
      <c r="G29" s="220"/>
      <c r="H29" s="220"/>
      <c r="I29" s="220"/>
      <c r="J29" s="220"/>
      <c r="K29" s="220"/>
      <c r="L29" s="220"/>
      <c r="M29" s="220"/>
      <c r="N29" s="221"/>
      <c r="O29" s="224" t="s">
        <v>12</v>
      </c>
      <c r="P29" s="225"/>
      <c r="Q29" s="225"/>
      <c r="R29" s="225"/>
      <c r="S29" s="226" t="str">
        <f>IF(VLOOKUP($AY$2,Data,39,FALSE)=0,"-",VLOOKUP($AY$2,Data,39,FALSE))</f>
        <v>-</v>
      </c>
      <c r="T29" s="226"/>
      <c r="U29" s="226"/>
      <c r="V29" s="226"/>
      <c r="W29" s="226"/>
      <c r="X29" s="226"/>
      <c r="Y29" s="226"/>
      <c r="Z29" s="226"/>
      <c r="AA29" s="226"/>
      <c r="AB29" s="222" t="s">
        <v>51</v>
      </c>
      <c r="AC29" s="222"/>
      <c r="AD29" s="222"/>
      <c r="AE29" s="223"/>
      <c r="AF29" s="224" t="s">
        <v>13</v>
      </c>
      <c r="AG29" s="225"/>
      <c r="AH29" s="225"/>
      <c r="AI29" s="225"/>
      <c r="AJ29" s="226" t="str">
        <f>IF(VLOOKUP($AY$2,Data,36,FALSE)=0,"-",VLOOKUP($AY$2,Data,36,FALSE))</f>
        <v>-</v>
      </c>
      <c r="AK29" s="226"/>
      <c r="AL29" s="226"/>
      <c r="AM29" s="226"/>
      <c r="AN29" s="226"/>
      <c r="AO29" s="226"/>
      <c r="AP29" s="226"/>
      <c r="AQ29" s="226"/>
      <c r="AR29" s="226"/>
      <c r="AS29" s="222" t="s">
        <v>52</v>
      </c>
      <c r="AT29" s="222"/>
      <c r="AU29" s="222"/>
      <c r="AV29" s="223"/>
    </row>
    <row r="30" spans="2:48" ht="24.75" customHeight="1">
      <c r="B30" s="202" t="s">
        <v>18</v>
      </c>
      <c r="C30" s="203"/>
      <c r="D30" s="203"/>
      <c r="E30" s="203"/>
      <c r="F30" s="203"/>
      <c r="G30" s="203"/>
      <c r="H30" s="203"/>
      <c r="I30" s="203"/>
      <c r="J30" s="203"/>
      <c r="K30" s="203"/>
      <c r="L30" s="203"/>
      <c r="M30" s="203"/>
      <c r="N30" s="204"/>
      <c r="O30" s="205" t="s">
        <v>12</v>
      </c>
      <c r="P30" s="206"/>
      <c r="Q30" s="206"/>
      <c r="R30" s="206"/>
      <c r="S30" s="257" t="str">
        <f>IF(VLOOKUP($AY$2,Data,40,FALSE)=0,"-",VLOOKUP($AY$2,Data,40,FALSE))</f>
        <v>-</v>
      </c>
      <c r="T30" s="257"/>
      <c r="U30" s="257"/>
      <c r="V30" s="257"/>
      <c r="W30" s="257"/>
      <c r="X30" s="257"/>
      <c r="Y30" s="257"/>
      <c r="Z30" s="257"/>
      <c r="AA30" s="257"/>
      <c r="AB30" s="208" t="s">
        <v>51</v>
      </c>
      <c r="AC30" s="208"/>
      <c r="AD30" s="208"/>
      <c r="AE30" s="209"/>
      <c r="AF30" s="205" t="s">
        <v>13</v>
      </c>
      <c r="AG30" s="206"/>
      <c r="AH30" s="206"/>
      <c r="AI30" s="206"/>
      <c r="AJ30" s="257" t="str">
        <f>IF(VLOOKUP($AY$2,Data,37,FALSE)=0,"-",VLOOKUP($AY$2,Data,37,FALSE))</f>
        <v>-</v>
      </c>
      <c r="AK30" s="257"/>
      <c r="AL30" s="257"/>
      <c r="AM30" s="257"/>
      <c r="AN30" s="257"/>
      <c r="AO30" s="257"/>
      <c r="AP30" s="257"/>
      <c r="AQ30" s="257"/>
      <c r="AR30" s="257"/>
      <c r="AS30" s="208" t="s">
        <v>52</v>
      </c>
      <c r="AT30" s="208"/>
      <c r="AU30" s="208"/>
      <c r="AV30" s="209"/>
    </row>
    <row r="31" spans="2:48" ht="33.75" customHeight="1">
      <c r="B31" s="202" t="s">
        <v>16</v>
      </c>
      <c r="C31" s="203"/>
      <c r="D31" s="203"/>
      <c r="E31" s="203"/>
      <c r="F31" s="203"/>
      <c r="G31" s="203"/>
      <c r="H31" s="203"/>
      <c r="I31" s="203"/>
      <c r="J31" s="203"/>
      <c r="K31" s="203"/>
      <c r="L31" s="203"/>
      <c r="M31" s="203"/>
      <c r="N31" s="204"/>
      <c r="O31" s="318" t="str">
        <f>IF(VLOOKUP($AY$2,Data,41,FALSE)=0,"-",VLOOKUP($AY$2,Data,41,FALSE))</f>
        <v>-</v>
      </c>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20"/>
    </row>
    <row r="32" spans="2:48" ht="21.75" customHeight="1">
      <c r="B32" s="219" t="s">
        <v>8</v>
      </c>
      <c r="C32" s="220"/>
      <c r="D32" s="220"/>
      <c r="E32" s="220"/>
      <c r="F32" s="220"/>
      <c r="G32" s="220"/>
      <c r="H32" s="220"/>
      <c r="I32" s="220"/>
      <c r="J32" s="220"/>
      <c r="K32" s="220"/>
      <c r="L32" s="220"/>
      <c r="M32" s="220"/>
      <c r="N32" s="221"/>
      <c r="O32" s="318" t="str">
        <f>IF(VLOOKUP($AY$2,Data,42,FALSE)=0,"-",VLOOKUP($AY$2,Data,42,FALSE))</f>
        <v>-</v>
      </c>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20"/>
    </row>
    <row r="33" spans="2:48" ht="18.600000000000001" customHeight="1">
      <c r="B33" s="173" t="s">
        <v>2</v>
      </c>
      <c r="C33" s="211"/>
      <c r="D33" s="211"/>
      <c r="E33" s="211"/>
      <c r="F33" s="211"/>
      <c r="G33" s="211"/>
      <c r="H33" s="211"/>
      <c r="I33" s="211"/>
      <c r="J33" s="211"/>
      <c r="K33" s="211"/>
      <c r="L33" s="211"/>
      <c r="M33" s="211"/>
      <c r="N33" s="212"/>
      <c r="O33" s="179" t="s">
        <v>46</v>
      </c>
      <c r="P33" s="180"/>
      <c r="Q33" s="180"/>
      <c r="R33" s="180"/>
      <c r="S33" s="180"/>
      <c r="T33" s="180"/>
      <c r="U33" s="180"/>
      <c r="V33" s="181"/>
      <c r="W33" s="327">
        <f>VLOOKUP($AY$2,Data,43,FALSE)</f>
        <v>0</v>
      </c>
      <c r="X33" s="328"/>
      <c r="Y33" s="328"/>
      <c r="Z33" s="328"/>
      <c r="AA33" s="328"/>
      <c r="AB33" s="328"/>
      <c r="AC33" s="328"/>
      <c r="AD33" s="328"/>
      <c r="AE33" s="329"/>
      <c r="AF33" s="182" t="s">
        <v>47</v>
      </c>
      <c r="AG33" s="180"/>
      <c r="AH33" s="180"/>
      <c r="AI33" s="180"/>
      <c r="AJ33" s="180"/>
      <c r="AK33" s="180"/>
      <c r="AL33" s="180"/>
      <c r="AM33" s="181"/>
      <c r="AN33" s="327">
        <f>VLOOKUP($AY$2,Data,44,FALSE)</f>
        <v>0</v>
      </c>
      <c r="AO33" s="328"/>
      <c r="AP33" s="328"/>
      <c r="AQ33" s="328"/>
      <c r="AR33" s="328"/>
      <c r="AS33" s="328"/>
      <c r="AT33" s="328"/>
      <c r="AU33" s="328"/>
      <c r="AV33" s="330"/>
    </row>
    <row r="34" spans="2:48" ht="18.600000000000001" customHeight="1">
      <c r="B34" s="213"/>
      <c r="C34" s="214"/>
      <c r="D34" s="214"/>
      <c r="E34" s="214"/>
      <c r="F34" s="214"/>
      <c r="G34" s="214"/>
      <c r="H34" s="214"/>
      <c r="I34" s="214"/>
      <c r="J34" s="214"/>
      <c r="K34" s="214"/>
      <c r="L34" s="214"/>
      <c r="M34" s="214"/>
      <c r="N34" s="215"/>
      <c r="O34" s="183" t="s">
        <v>0</v>
      </c>
      <c r="P34" s="184"/>
      <c r="Q34" s="184"/>
      <c r="R34" s="184"/>
      <c r="S34" s="184"/>
      <c r="T34" s="184"/>
      <c r="U34" s="184"/>
      <c r="V34" s="185"/>
      <c r="W34" s="321">
        <f>VLOOKUP($AY$2,Data,45,FALSE)</f>
        <v>0</v>
      </c>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3"/>
    </row>
    <row r="35" spans="2:48" ht="18.600000000000001" customHeight="1">
      <c r="B35" s="173" t="s">
        <v>3</v>
      </c>
      <c r="C35" s="174"/>
      <c r="D35" s="174"/>
      <c r="E35" s="174"/>
      <c r="F35" s="174"/>
      <c r="G35" s="174"/>
      <c r="H35" s="174"/>
      <c r="I35" s="174"/>
      <c r="J35" s="174"/>
      <c r="K35" s="174"/>
      <c r="L35" s="174"/>
      <c r="M35" s="174"/>
      <c r="N35" s="175"/>
      <c r="O35" s="179" t="s">
        <v>46</v>
      </c>
      <c r="P35" s="180"/>
      <c r="Q35" s="180"/>
      <c r="R35" s="180"/>
      <c r="S35" s="180"/>
      <c r="T35" s="180"/>
      <c r="U35" s="180"/>
      <c r="V35" s="181"/>
      <c r="W35" s="327" t="str">
        <f>VLOOKUP($AY$2,Data,46,FALSE)</f>
        <v>－</v>
      </c>
      <c r="X35" s="328"/>
      <c r="Y35" s="328"/>
      <c r="Z35" s="328"/>
      <c r="AA35" s="328"/>
      <c r="AB35" s="328"/>
      <c r="AC35" s="328"/>
      <c r="AD35" s="328"/>
      <c r="AE35" s="329"/>
      <c r="AF35" s="182" t="s">
        <v>47</v>
      </c>
      <c r="AG35" s="180"/>
      <c r="AH35" s="180"/>
      <c r="AI35" s="180"/>
      <c r="AJ35" s="180"/>
      <c r="AK35" s="180"/>
      <c r="AL35" s="180"/>
      <c r="AM35" s="181"/>
      <c r="AN35" s="327" t="str">
        <f>VLOOKUP($AY$2,Data,47,FALSE)</f>
        <v>（選択して下さい）</v>
      </c>
      <c r="AO35" s="328"/>
      <c r="AP35" s="328"/>
      <c r="AQ35" s="328"/>
      <c r="AR35" s="328"/>
      <c r="AS35" s="328"/>
      <c r="AT35" s="328"/>
      <c r="AU35" s="328"/>
      <c r="AV35" s="330"/>
    </row>
    <row r="36" spans="2:48" ht="18.600000000000001" customHeight="1">
      <c r="B36" s="176"/>
      <c r="C36" s="177"/>
      <c r="D36" s="177"/>
      <c r="E36" s="177"/>
      <c r="F36" s="177"/>
      <c r="G36" s="177"/>
      <c r="H36" s="177"/>
      <c r="I36" s="177"/>
      <c r="J36" s="177"/>
      <c r="K36" s="177"/>
      <c r="L36" s="177"/>
      <c r="M36" s="177"/>
      <c r="N36" s="178"/>
      <c r="O36" s="183" t="s">
        <v>0</v>
      </c>
      <c r="P36" s="184"/>
      <c r="Q36" s="184"/>
      <c r="R36" s="184"/>
      <c r="S36" s="184"/>
      <c r="T36" s="184"/>
      <c r="U36" s="184"/>
      <c r="V36" s="185"/>
      <c r="W36" s="321">
        <f>VLOOKUP($AY$2,Data,48,FALSE)</f>
        <v>0</v>
      </c>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3"/>
    </row>
    <row r="37" spans="2:48" ht="18.600000000000001" customHeight="1">
      <c r="B37" s="189" t="s">
        <v>1</v>
      </c>
      <c r="C37" s="174"/>
      <c r="D37" s="174"/>
      <c r="E37" s="174"/>
      <c r="F37" s="174"/>
      <c r="G37" s="174"/>
      <c r="H37" s="174"/>
      <c r="I37" s="174"/>
      <c r="J37" s="174"/>
      <c r="K37" s="174"/>
      <c r="L37" s="174"/>
      <c r="M37" s="174"/>
      <c r="N37" s="175"/>
      <c r="O37" s="324">
        <f>VLOOKUP($AY$2,Data,49,FALSE)</f>
        <v>0</v>
      </c>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6"/>
    </row>
    <row r="38" spans="2:48" ht="18.600000000000001" customHeight="1">
      <c r="B38" s="190"/>
      <c r="C38" s="191"/>
      <c r="D38" s="191"/>
      <c r="E38" s="191"/>
      <c r="F38" s="191"/>
      <c r="G38" s="191"/>
      <c r="H38" s="191"/>
      <c r="I38" s="191"/>
      <c r="J38" s="191"/>
      <c r="K38" s="191"/>
      <c r="L38" s="191"/>
      <c r="M38" s="191"/>
      <c r="N38" s="192"/>
      <c r="O38" s="196"/>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8"/>
    </row>
    <row r="39" spans="2:48" ht="18.600000000000001" customHeight="1">
      <c r="B39" s="190"/>
      <c r="C39" s="191"/>
      <c r="D39" s="191"/>
      <c r="E39" s="191"/>
      <c r="F39" s="191"/>
      <c r="G39" s="191"/>
      <c r="H39" s="191"/>
      <c r="I39" s="191"/>
      <c r="J39" s="191"/>
      <c r="K39" s="191"/>
      <c r="L39" s="191"/>
      <c r="M39" s="191"/>
      <c r="N39" s="192"/>
      <c r="O39" s="199"/>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1"/>
    </row>
    <row r="40" spans="2:48" ht="18.600000000000001" customHeight="1">
      <c r="B40" s="190"/>
      <c r="C40" s="191"/>
      <c r="D40" s="191"/>
      <c r="E40" s="191"/>
      <c r="F40" s="191"/>
      <c r="G40" s="191"/>
      <c r="H40" s="191"/>
      <c r="I40" s="191"/>
      <c r="J40" s="191"/>
      <c r="K40" s="191"/>
      <c r="L40" s="191"/>
      <c r="M40" s="191"/>
      <c r="N40" s="192"/>
      <c r="O40" s="199"/>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1"/>
    </row>
    <row r="41" spans="2:48" ht="18.600000000000001" customHeight="1">
      <c r="B41" s="190"/>
      <c r="C41" s="191"/>
      <c r="D41" s="191"/>
      <c r="E41" s="191"/>
      <c r="F41" s="191"/>
      <c r="G41" s="191"/>
      <c r="H41" s="191"/>
      <c r="I41" s="191"/>
      <c r="J41" s="191"/>
      <c r="K41" s="191"/>
      <c r="L41" s="191"/>
      <c r="M41" s="191"/>
      <c r="N41" s="192"/>
      <c r="O41" s="168"/>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70"/>
    </row>
    <row r="42" spans="2:48" ht="18.600000000000001" customHeight="1">
      <c r="B42" s="171" t="s">
        <v>20</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row>
    <row r="43" spans="2:48" ht="18.600000000000001" customHeight="1">
      <c r="B43" s="172" t="s">
        <v>57</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row>
  </sheetData>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B25:AE25"/>
    <mergeCell ref="AS21:AV21"/>
    <mergeCell ref="AJ21:AR21"/>
    <mergeCell ref="AJ24:AR24"/>
    <mergeCell ref="AF21:AI21"/>
    <mergeCell ref="AJ25:AR25"/>
    <mergeCell ref="AS26:AV26"/>
    <mergeCell ref="AS25:AV25"/>
    <mergeCell ref="AS24:AV24"/>
    <mergeCell ref="AF24:AI24"/>
    <mergeCell ref="AF25:AI25"/>
    <mergeCell ref="B32:N32"/>
    <mergeCell ref="O32:AV32"/>
    <mergeCell ref="AB30:AE30"/>
    <mergeCell ref="AJ29:AR29"/>
    <mergeCell ref="AF30:AI30"/>
    <mergeCell ref="AJ30:AR30"/>
    <mergeCell ref="AF27:AI27"/>
    <mergeCell ref="S28:AA28"/>
    <mergeCell ref="AJ28:AR28"/>
    <mergeCell ref="AF28:AI28"/>
    <mergeCell ref="B43:AV43"/>
    <mergeCell ref="W34:AV34"/>
    <mergeCell ref="B33:N34"/>
    <mergeCell ref="B42:AV42"/>
    <mergeCell ref="B35:N36"/>
    <mergeCell ref="W36:AV36"/>
    <mergeCell ref="O37:AV37"/>
    <mergeCell ref="O38:AV38"/>
    <mergeCell ref="O34:V34"/>
    <mergeCell ref="O35:V35"/>
    <mergeCell ref="AF35:AM35"/>
    <mergeCell ref="O39:AV39"/>
    <mergeCell ref="O36:V36"/>
    <mergeCell ref="O33:V33"/>
    <mergeCell ref="W33:AE33"/>
    <mergeCell ref="AN33:AV33"/>
    <mergeCell ref="W35:AE35"/>
    <mergeCell ref="AN35:AV35"/>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AF26:AI26"/>
    <mergeCell ref="O24:R24"/>
    <mergeCell ref="O25:R25"/>
    <mergeCell ref="O27:R27"/>
    <mergeCell ref="AJ27:AR27"/>
    <mergeCell ref="O28:R28"/>
    <mergeCell ref="AB27:AE27"/>
    <mergeCell ref="AB28:AE28"/>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13:AV14"/>
    <mergeCell ref="AB15:AE15"/>
    <mergeCell ref="H15:N15"/>
    <mergeCell ref="AS15:AV15"/>
    <mergeCell ref="S15:AA15"/>
    <mergeCell ref="O15:R15"/>
    <mergeCell ref="AJ15:AR15"/>
    <mergeCell ref="AS16:AV16"/>
    <mergeCell ref="O6:AV6"/>
    <mergeCell ref="AF23:AI23"/>
    <mergeCell ref="AB22:AE22"/>
    <mergeCell ref="AJ18:AR18"/>
    <mergeCell ref="AF19:AI19"/>
    <mergeCell ref="AS18:AV18"/>
    <mergeCell ref="AJ20:AR20"/>
    <mergeCell ref="AJ19:AR19"/>
    <mergeCell ref="AS19:AV19"/>
    <mergeCell ref="AS20:AV20"/>
    <mergeCell ref="AF20:AI20"/>
    <mergeCell ref="B21:G23"/>
    <mergeCell ref="O23:R23"/>
    <mergeCell ref="S23:AA23"/>
    <mergeCell ref="O26:R26"/>
    <mergeCell ref="S26:AA26"/>
    <mergeCell ref="H23:N23"/>
    <mergeCell ref="H26:N26"/>
    <mergeCell ref="S24:AA24"/>
    <mergeCell ref="H22:N22"/>
    <mergeCell ref="H24:N24"/>
    <mergeCell ref="O22:R22"/>
    <mergeCell ref="S22:AA22"/>
    <mergeCell ref="O21:R21"/>
    <mergeCell ref="S25:AA25"/>
    <mergeCell ref="AK17:AQ17"/>
    <mergeCell ref="AF33:AM33"/>
    <mergeCell ref="S30:AA30"/>
    <mergeCell ref="AJ26:AR26"/>
    <mergeCell ref="AJ23:AR23"/>
    <mergeCell ref="AF29:AI29"/>
    <mergeCell ref="AS28:AV28"/>
    <mergeCell ref="O18:R18"/>
    <mergeCell ref="AB16:AE16"/>
    <mergeCell ref="O29:R29"/>
    <mergeCell ref="O30:R30"/>
    <mergeCell ref="AB20:AE20"/>
    <mergeCell ref="AB21:AE21"/>
    <mergeCell ref="S27:AA27"/>
    <mergeCell ref="AB24:AE24"/>
    <mergeCell ref="S29:AA29"/>
    <mergeCell ref="AB26:AE26"/>
    <mergeCell ref="O20:R20"/>
    <mergeCell ref="AS22:AV22"/>
    <mergeCell ref="AS27:AV27"/>
    <mergeCell ref="AJ22:AR22"/>
    <mergeCell ref="AB23:AE23"/>
    <mergeCell ref="AS23:AV23"/>
    <mergeCell ref="AF22:AI22"/>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282" t="s">
        <v>40</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X2" s="13" t="s">
        <v>65</v>
      </c>
      <c r="AY2" s="14">
        <v>3</v>
      </c>
    </row>
    <row r="3" spans="2:51" ht="9.75" customHeight="1">
      <c r="AS3" s="3"/>
      <c r="AT3" s="3"/>
      <c r="AU3" s="3"/>
      <c r="AV3" s="2"/>
    </row>
    <row r="4" spans="2:51" ht="15.75" customHeight="1">
      <c r="B4" s="284" t="s">
        <v>137</v>
      </c>
      <c r="C4" s="285"/>
      <c r="D4" s="285"/>
      <c r="E4" s="285"/>
      <c r="F4" s="285"/>
      <c r="G4" s="285"/>
      <c r="H4" s="285"/>
      <c r="I4" s="285"/>
      <c r="J4" s="285"/>
      <c r="K4" s="285"/>
      <c r="L4" s="285"/>
      <c r="M4" s="285"/>
      <c r="N4" s="286"/>
      <c r="O4" s="284">
        <f>VLOOKUP($AY$2,Data,3,FALSE)</f>
        <v>0</v>
      </c>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6"/>
    </row>
    <row r="5" spans="2:51" ht="15.75" customHeight="1">
      <c r="B5" s="287"/>
      <c r="C5" s="288"/>
      <c r="D5" s="288"/>
      <c r="E5" s="288"/>
      <c r="F5" s="288"/>
      <c r="G5" s="288"/>
      <c r="H5" s="288"/>
      <c r="I5" s="288"/>
      <c r="J5" s="288"/>
      <c r="K5" s="288"/>
      <c r="L5" s="288"/>
      <c r="M5" s="288"/>
      <c r="N5" s="289"/>
      <c r="O5" s="287"/>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9"/>
    </row>
    <row r="6" spans="2:51" ht="23.25" customHeight="1">
      <c r="B6" s="296" t="s">
        <v>29</v>
      </c>
      <c r="C6" s="297"/>
      <c r="D6" s="297"/>
      <c r="E6" s="297"/>
      <c r="F6" s="297"/>
      <c r="G6" s="297"/>
      <c r="H6" s="297"/>
      <c r="I6" s="297"/>
      <c r="J6" s="297"/>
      <c r="K6" s="297"/>
      <c r="L6" s="297"/>
      <c r="M6" s="297"/>
      <c r="N6" s="298"/>
      <c r="O6" s="315">
        <f>VLOOKUP($AY$2,Data,4,FALSE)</f>
        <v>0</v>
      </c>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7"/>
    </row>
    <row r="7" spans="2:51" ht="18.600000000000001" customHeight="1">
      <c r="B7" s="173" t="s">
        <v>41</v>
      </c>
      <c r="C7" s="174"/>
      <c r="D7" s="174"/>
      <c r="E7" s="174"/>
      <c r="F7" s="174"/>
      <c r="G7" s="174"/>
      <c r="H7" s="174"/>
      <c r="I7" s="174"/>
      <c r="J7" s="174"/>
      <c r="K7" s="174"/>
      <c r="L7" s="174"/>
      <c r="M7" s="174"/>
      <c r="N7" s="175"/>
      <c r="O7" s="284" t="str">
        <f>VLOOKUP($AY$2,Data,5,FALSE)&amp;VLOOKUP($AY$2,Data,6,FALSE)</f>
        <v/>
      </c>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6"/>
    </row>
    <row r="8" spans="2:51" ht="18.600000000000001" customHeight="1">
      <c r="B8" s="176"/>
      <c r="C8" s="177"/>
      <c r="D8" s="177"/>
      <c r="E8" s="177"/>
      <c r="F8" s="177"/>
      <c r="G8" s="177"/>
      <c r="H8" s="177"/>
      <c r="I8" s="177"/>
      <c r="J8" s="177"/>
      <c r="K8" s="177"/>
      <c r="L8" s="177"/>
      <c r="M8" s="177"/>
      <c r="N8" s="178"/>
      <c r="O8" s="287"/>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9"/>
    </row>
    <row r="9" spans="2:51" ht="17.25" customHeight="1">
      <c r="B9" s="173" t="s">
        <v>30</v>
      </c>
      <c r="C9" s="174"/>
      <c r="D9" s="174"/>
      <c r="E9" s="174"/>
      <c r="F9" s="174"/>
      <c r="G9" s="174"/>
      <c r="H9" s="174"/>
      <c r="I9" s="174"/>
      <c r="J9" s="174"/>
      <c r="K9" s="174"/>
      <c r="L9" s="174"/>
      <c r="M9" s="174"/>
      <c r="N9" s="175"/>
      <c r="O9" s="284">
        <f>VLOOKUP($AY$2,Data,7,FALSE)</f>
        <v>0</v>
      </c>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6"/>
    </row>
    <row r="10" spans="2:51" ht="17.25" customHeight="1">
      <c r="B10" s="176"/>
      <c r="C10" s="177"/>
      <c r="D10" s="177"/>
      <c r="E10" s="177"/>
      <c r="F10" s="177"/>
      <c r="G10" s="177"/>
      <c r="H10" s="177"/>
      <c r="I10" s="177"/>
      <c r="J10" s="177"/>
      <c r="K10" s="177"/>
      <c r="L10" s="177"/>
      <c r="M10" s="177"/>
      <c r="N10" s="178"/>
      <c r="O10" s="287"/>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9"/>
    </row>
    <row r="11" spans="2:51" ht="15.75" customHeight="1">
      <c r="B11" s="189" t="s">
        <v>138</v>
      </c>
      <c r="C11" s="174"/>
      <c r="D11" s="174"/>
      <c r="E11" s="174"/>
      <c r="F11" s="174"/>
      <c r="G11" s="174"/>
      <c r="H11" s="174"/>
      <c r="I11" s="174"/>
      <c r="J11" s="174"/>
      <c r="K11" s="174"/>
      <c r="L11" s="174"/>
      <c r="M11" s="174"/>
      <c r="N11" s="175"/>
      <c r="O11" s="331">
        <f>VLOOKUP($AY$2,Data,8,FALSE)</f>
        <v>0</v>
      </c>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3"/>
    </row>
    <row r="12" spans="2:51" ht="15.75" customHeight="1">
      <c r="B12" s="176"/>
      <c r="C12" s="177"/>
      <c r="D12" s="177"/>
      <c r="E12" s="177"/>
      <c r="F12" s="177"/>
      <c r="G12" s="177"/>
      <c r="H12" s="177"/>
      <c r="I12" s="177"/>
      <c r="J12" s="177"/>
      <c r="K12" s="177"/>
      <c r="L12" s="177"/>
      <c r="M12" s="177"/>
      <c r="N12" s="178"/>
      <c r="O12" s="334"/>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6"/>
    </row>
    <row r="13" spans="2:51" ht="18.600000000000001" customHeight="1">
      <c r="B13" s="308" t="s">
        <v>141</v>
      </c>
      <c r="C13" s="309"/>
      <c r="D13" s="309"/>
      <c r="E13" s="309"/>
      <c r="F13" s="309"/>
      <c r="G13" s="309"/>
      <c r="H13" s="309"/>
      <c r="I13" s="309"/>
      <c r="J13" s="309"/>
      <c r="K13" s="309"/>
      <c r="L13" s="309"/>
      <c r="M13" s="309"/>
      <c r="N13" s="310"/>
      <c r="O13" s="268">
        <f>VLOOKUP($AY$2,Data,2,FALSE)</f>
        <v>0</v>
      </c>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70"/>
    </row>
    <row r="14" spans="2:51" ht="18.600000000000001" customHeight="1">
      <c r="B14" s="311"/>
      <c r="C14" s="312"/>
      <c r="D14" s="312"/>
      <c r="E14" s="312"/>
      <c r="F14" s="312"/>
      <c r="G14" s="312"/>
      <c r="H14" s="312"/>
      <c r="I14" s="312"/>
      <c r="J14" s="312"/>
      <c r="K14" s="312"/>
      <c r="L14" s="312"/>
      <c r="M14" s="312"/>
      <c r="N14" s="313"/>
      <c r="O14" s="271"/>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3"/>
    </row>
    <row r="15" spans="2:51" ht="24.75" customHeight="1">
      <c r="B15" s="173" t="s">
        <v>9</v>
      </c>
      <c r="C15" s="174"/>
      <c r="D15" s="174"/>
      <c r="E15" s="174"/>
      <c r="F15" s="174"/>
      <c r="G15" s="304"/>
      <c r="H15" s="253" t="s">
        <v>4</v>
      </c>
      <c r="I15" s="254"/>
      <c r="J15" s="254"/>
      <c r="K15" s="254"/>
      <c r="L15" s="254"/>
      <c r="M15" s="254"/>
      <c r="N15" s="255"/>
      <c r="O15" s="205" t="s">
        <v>12</v>
      </c>
      <c r="P15" s="206"/>
      <c r="Q15" s="206"/>
      <c r="R15" s="206"/>
      <c r="S15" s="274" t="str">
        <f>IF(VLOOKUP($AY$2,Data,10,FALSE)=0,"-",VLOOKUP($AY$2,Data,10,FALSE))</f>
        <v>-</v>
      </c>
      <c r="T15" s="274"/>
      <c r="U15" s="274"/>
      <c r="V15" s="274"/>
      <c r="W15" s="274"/>
      <c r="X15" s="274"/>
      <c r="Y15" s="274"/>
      <c r="Z15" s="274"/>
      <c r="AA15" s="274"/>
      <c r="AB15" s="274"/>
      <c r="AC15" s="274"/>
      <c r="AD15" s="274"/>
      <c r="AE15" s="275"/>
      <c r="AF15" s="205" t="s">
        <v>13</v>
      </c>
      <c r="AG15" s="206"/>
      <c r="AH15" s="206"/>
      <c r="AI15" s="206"/>
      <c r="AJ15" s="274" t="str">
        <f>IF(VLOOKUP($AY$2,Data,9,FALSE)=0,"-",VLOOKUP($AY$2,Data,9,FALSE))</f>
        <v>-</v>
      </c>
      <c r="AK15" s="274"/>
      <c r="AL15" s="274"/>
      <c r="AM15" s="274"/>
      <c r="AN15" s="274"/>
      <c r="AO15" s="274"/>
      <c r="AP15" s="274"/>
      <c r="AQ15" s="274"/>
      <c r="AR15" s="274"/>
      <c r="AS15" s="274"/>
      <c r="AT15" s="274"/>
      <c r="AU15" s="274"/>
      <c r="AV15" s="275"/>
    </row>
    <row r="16" spans="2:51" ht="24.75" customHeight="1">
      <c r="B16" s="190"/>
      <c r="C16" s="191"/>
      <c r="D16" s="191"/>
      <c r="E16" s="191"/>
      <c r="F16" s="191"/>
      <c r="G16" s="305"/>
      <c r="H16" s="227" t="s">
        <v>5</v>
      </c>
      <c r="I16" s="228"/>
      <c r="J16" s="228"/>
      <c r="K16" s="228"/>
      <c r="L16" s="228"/>
      <c r="M16" s="228"/>
      <c r="N16" s="229"/>
      <c r="O16" s="230" t="s">
        <v>12</v>
      </c>
      <c r="P16" s="231"/>
      <c r="Q16" s="231"/>
      <c r="R16" s="231"/>
      <c r="S16" s="232" t="str">
        <f>IF(VLOOKUP($AY$2,Data,16,FALSE)=0,"-",VLOOKUP($AY$2,Data,16,FALSE))</f>
        <v>-</v>
      </c>
      <c r="T16" s="232"/>
      <c r="U16" s="232"/>
      <c r="V16" s="232"/>
      <c r="W16" s="232"/>
      <c r="X16" s="232"/>
      <c r="Y16" s="232"/>
      <c r="Z16" s="232"/>
      <c r="AA16" s="232"/>
      <c r="AB16" s="233" t="s">
        <v>51</v>
      </c>
      <c r="AC16" s="233"/>
      <c r="AD16" s="233"/>
      <c r="AE16" s="234"/>
      <c r="AF16" s="230" t="s">
        <v>13</v>
      </c>
      <c r="AG16" s="231"/>
      <c r="AH16" s="231"/>
      <c r="AI16" s="231"/>
      <c r="AJ16" s="232" t="str">
        <f>IF(VLOOKUP($AY$2,Data,11,FALSE)=0,"-",VLOOKUP($AY$2,Data,11,FALSE))</f>
        <v>（選択して下さい）</v>
      </c>
      <c r="AK16" s="232"/>
      <c r="AL16" s="232"/>
      <c r="AM16" s="232"/>
      <c r="AN16" s="232"/>
      <c r="AO16" s="232"/>
      <c r="AP16" s="232"/>
      <c r="AQ16" s="232"/>
      <c r="AR16" s="232"/>
      <c r="AS16" s="233" t="s">
        <v>52</v>
      </c>
      <c r="AT16" s="233"/>
      <c r="AU16" s="233"/>
      <c r="AV16" s="234"/>
    </row>
    <row r="17" spans="2:48" ht="24.75" customHeight="1">
      <c r="B17" s="190"/>
      <c r="C17" s="191"/>
      <c r="D17" s="191"/>
      <c r="E17" s="191"/>
      <c r="F17" s="191"/>
      <c r="G17" s="305"/>
      <c r="H17" s="299" t="s">
        <v>19</v>
      </c>
      <c r="I17" s="300"/>
      <c r="J17" s="300"/>
      <c r="K17" s="300"/>
      <c r="L17" s="300"/>
      <c r="M17" s="300"/>
      <c r="N17" s="301"/>
      <c r="O17" s="262" t="s">
        <v>12</v>
      </c>
      <c r="P17" s="263"/>
      <c r="Q17" s="263"/>
      <c r="R17" s="263"/>
      <c r="S17" s="15" t="s">
        <v>67</v>
      </c>
      <c r="T17" s="314" t="str">
        <f>IF(VLOOKUP($AY$2,Data,17,FALSE)=0,"-",VLOOKUP($AY$2,Data,17,FALSE))</f>
        <v>-</v>
      </c>
      <c r="U17" s="314"/>
      <c r="V17" s="314"/>
      <c r="W17" s="314"/>
      <c r="X17" s="314"/>
      <c r="Y17" s="314"/>
      <c r="Z17" s="314"/>
      <c r="AA17" s="15" t="s">
        <v>68</v>
      </c>
      <c r="AB17" s="233" t="s">
        <v>51</v>
      </c>
      <c r="AC17" s="233"/>
      <c r="AD17" s="233"/>
      <c r="AE17" s="234"/>
      <c r="AF17" s="262" t="s">
        <v>13</v>
      </c>
      <c r="AG17" s="263"/>
      <c r="AH17" s="263"/>
      <c r="AI17" s="263"/>
      <c r="AJ17" s="15" t="s">
        <v>69</v>
      </c>
      <c r="AK17" s="314" t="str">
        <f>IF(VLOOKUP($AY$2,Data,12,FALSE)=0,"-",VLOOKUP($AY$2,Data,12,FALSE))</f>
        <v>-</v>
      </c>
      <c r="AL17" s="314"/>
      <c r="AM17" s="314"/>
      <c r="AN17" s="314"/>
      <c r="AO17" s="314"/>
      <c r="AP17" s="314"/>
      <c r="AQ17" s="314"/>
      <c r="AR17" s="15" t="s">
        <v>70</v>
      </c>
      <c r="AS17" s="233" t="s">
        <v>52</v>
      </c>
      <c r="AT17" s="233"/>
      <c r="AU17" s="233"/>
      <c r="AV17" s="234"/>
    </row>
    <row r="18" spans="2:48" ht="24.75" customHeight="1">
      <c r="B18" s="190"/>
      <c r="C18" s="191"/>
      <c r="D18" s="191"/>
      <c r="E18" s="191"/>
      <c r="F18" s="191"/>
      <c r="G18" s="305"/>
      <c r="H18" s="265" t="s">
        <v>6</v>
      </c>
      <c r="I18" s="266"/>
      <c r="J18" s="266"/>
      <c r="K18" s="266"/>
      <c r="L18" s="266"/>
      <c r="M18" s="266"/>
      <c r="N18" s="267"/>
      <c r="O18" s="262" t="s">
        <v>12</v>
      </c>
      <c r="P18" s="263"/>
      <c r="Q18" s="263"/>
      <c r="R18" s="263"/>
      <c r="S18" s="314" t="str">
        <f>IF(VLOOKUP($AY$2,Data,18,FALSE)=0,"-",VLOOKUP($AY$2,Data,18,FALSE))</f>
        <v>-</v>
      </c>
      <c r="T18" s="314"/>
      <c r="U18" s="314"/>
      <c r="V18" s="314"/>
      <c r="W18" s="314"/>
      <c r="X18" s="314"/>
      <c r="Y18" s="314"/>
      <c r="Z18" s="314"/>
      <c r="AA18" s="314"/>
      <c r="AB18" s="260"/>
      <c r="AC18" s="260"/>
      <c r="AD18" s="260"/>
      <c r="AE18" s="261"/>
      <c r="AF18" s="262" t="s">
        <v>13</v>
      </c>
      <c r="AG18" s="263"/>
      <c r="AH18" s="263"/>
      <c r="AI18" s="263"/>
      <c r="AJ18" s="314" t="str">
        <f>IF(VLOOKUP($AY$2,Data,13,FALSE)=0,"-",VLOOKUP($AY$2,Data,13,FALSE))</f>
        <v>（選択して下さい）</v>
      </c>
      <c r="AK18" s="314"/>
      <c r="AL18" s="314"/>
      <c r="AM18" s="314"/>
      <c r="AN18" s="314"/>
      <c r="AO18" s="314"/>
      <c r="AP18" s="314"/>
      <c r="AQ18" s="314"/>
      <c r="AR18" s="314"/>
      <c r="AS18" s="260"/>
      <c r="AT18" s="260"/>
      <c r="AU18" s="260"/>
      <c r="AV18" s="261"/>
    </row>
    <row r="19" spans="2:48" ht="24.75" customHeight="1">
      <c r="B19" s="190"/>
      <c r="C19" s="191"/>
      <c r="D19" s="191"/>
      <c r="E19" s="191"/>
      <c r="F19" s="191"/>
      <c r="G19" s="305"/>
      <c r="H19" s="265" t="s">
        <v>139</v>
      </c>
      <c r="I19" s="266"/>
      <c r="J19" s="266"/>
      <c r="K19" s="266"/>
      <c r="L19" s="266"/>
      <c r="M19" s="266"/>
      <c r="N19" s="267"/>
      <c r="O19" s="262" t="s">
        <v>12</v>
      </c>
      <c r="P19" s="263"/>
      <c r="Q19" s="263"/>
      <c r="R19" s="263"/>
      <c r="S19" s="314" t="str">
        <f>IF(VLOOKUP($AY$2,Data,19,FALSE)=0,"-",VLOOKUP($AY$2,Data,19,FALSE))</f>
        <v>-</v>
      </c>
      <c r="T19" s="314"/>
      <c r="U19" s="314"/>
      <c r="V19" s="314"/>
      <c r="W19" s="314"/>
      <c r="X19" s="314"/>
      <c r="Y19" s="314"/>
      <c r="Z19" s="314"/>
      <c r="AA19" s="314"/>
      <c r="AB19" s="250" t="s">
        <v>53</v>
      </c>
      <c r="AC19" s="250"/>
      <c r="AD19" s="250"/>
      <c r="AE19" s="251"/>
      <c r="AF19" s="262" t="s">
        <v>13</v>
      </c>
      <c r="AG19" s="263"/>
      <c r="AH19" s="263"/>
      <c r="AI19" s="263"/>
      <c r="AJ19" s="314" t="str">
        <f>IF(VLOOKUP($AY$2,Data,14,FALSE)=0,"-",VLOOKUP($AY$2,Data,14,FALSE))</f>
        <v>-</v>
      </c>
      <c r="AK19" s="314"/>
      <c r="AL19" s="314"/>
      <c r="AM19" s="314"/>
      <c r="AN19" s="314"/>
      <c r="AO19" s="314"/>
      <c r="AP19" s="314"/>
      <c r="AQ19" s="314"/>
      <c r="AR19" s="314"/>
      <c r="AS19" s="250" t="s">
        <v>54</v>
      </c>
      <c r="AT19" s="250"/>
      <c r="AU19" s="250"/>
      <c r="AV19" s="251"/>
    </row>
    <row r="20" spans="2:48" ht="24.75" customHeight="1">
      <c r="B20" s="176"/>
      <c r="C20" s="177"/>
      <c r="D20" s="177"/>
      <c r="E20" s="177"/>
      <c r="F20" s="177"/>
      <c r="G20" s="306"/>
      <c r="H20" s="239" t="s">
        <v>140</v>
      </c>
      <c r="I20" s="240"/>
      <c r="J20" s="240"/>
      <c r="K20" s="240"/>
      <c r="L20" s="240"/>
      <c r="M20" s="240"/>
      <c r="N20" s="241"/>
      <c r="O20" s="235" t="s">
        <v>12</v>
      </c>
      <c r="P20" s="236"/>
      <c r="Q20" s="236"/>
      <c r="R20" s="236"/>
      <c r="S20" s="247" t="str">
        <f>IF(VLOOKUP($AY$2,Data,20,FALSE)=0,"-",VLOOKUP($AY$2,Data,20,FALSE))</f>
        <v>-</v>
      </c>
      <c r="T20" s="247"/>
      <c r="U20" s="247"/>
      <c r="V20" s="247"/>
      <c r="W20" s="247"/>
      <c r="X20" s="247"/>
      <c r="Y20" s="247"/>
      <c r="Z20" s="247"/>
      <c r="AA20" s="247"/>
      <c r="AB20" s="248" t="s">
        <v>53</v>
      </c>
      <c r="AC20" s="248"/>
      <c r="AD20" s="248"/>
      <c r="AE20" s="249"/>
      <c r="AF20" s="235" t="s">
        <v>13</v>
      </c>
      <c r="AG20" s="236"/>
      <c r="AH20" s="236"/>
      <c r="AI20" s="236"/>
      <c r="AJ20" s="247" t="str">
        <f>IF(VLOOKUP($AY$2,Data,15,FALSE)=0,"-",VLOOKUP($AY$2,Data,15,FALSE))</f>
        <v>-</v>
      </c>
      <c r="AK20" s="247"/>
      <c r="AL20" s="247"/>
      <c r="AM20" s="247"/>
      <c r="AN20" s="247"/>
      <c r="AO20" s="247"/>
      <c r="AP20" s="247"/>
      <c r="AQ20" s="247"/>
      <c r="AR20" s="247"/>
      <c r="AS20" s="248" t="s">
        <v>54</v>
      </c>
      <c r="AT20" s="248"/>
      <c r="AU20" s="248"/>
      <c r="AV20" s="249"/>
    </row>
    <row r="21" spans="2:48" ht="24.75" customHeight="1">
      <c r="B21" s="173" t="s">
        <v>10</v>
      </c>
      <c r="C21" s="242"/>
      <c r="D21" s="242"/>
      <c r="E21" s="242"/>
      <c r="F21" s="242"/>
      <c r="G21" s="258"/>
      <c r="H21" s="253" t="s">
        <v>5</v>
      </c>
      <c r="I21" s="254"/>
      <c r="J21" s="254"/>
      <c r="K21" s="254"/>
      <c r="L21" s="254"/>
      <c r="M21" s="254"/>
      <c r="N21" s="255"/>
      <c r="O21" s="205" t="s">
        <v>12</v>
      </c>
      <c r="P21" s="206"/>
      <c r="Q21" s="206"/>
      <c r="R21" s="206"/>
      <c r="S21" s="257" t="str">
        <f>IF(VLOOKUP($AY$2,Data,24,FALSE)=0,"-",VLOOKUP($AY$2,Data,24,FALSE))</f>
        <v>-</v>
      </c>
      <c r="T21" s="257"/>
      <c r="U21" s="257"/>
      <c r="V21" s="257"/>
      <c r="W21" s="257"/>
      <c r="X21" s="257"/>
      <c r="Y21" s="257"/>
      <c r="Z21" s="257"/>
      <c r="AA21" s="257"/>
      <c r="AB21" s="237" t="s">
        <v>51</v>
      </c>
      <c r="AC21" s="237"/>
      <c r="AD21" s="237"/>
      <c r="AE21" s="238"/>
      <c r="AF21" s="205" t="s">
        <v>13</v>
      </c>
      <c r="AG21" s="206"/>
      <c r="AH21" s="206"/>
      <c r="AI21" s="206"/>
      <c r="AJ21" s="257" t="str">
        <f>IF(VLOOKUP($AY$2,Data,21,FALSE)=0,"-",VLOOKUP($AY$2,Data,21,FALSE))</f>
        <v>-</v>
      </c>
      <c r="AK21" s="257"/>
      <c r="AL21" s="257"/>
      <c r="AM21" s="257"/>
      <c r="AN21" s="257"/>
      <c r="AO21" s="257"/>
      <c r="AP21" s="257"/>
      <c r="AQ21" s="257"/>
      <c r="AR21" s="257"/>
      <c r="AS21" s="237" t="s">
        <v>52</v>
      </c>
      <c r="AT21" s="237"/>
      <c r="AU21" s="237"/>
      <c r="AV21" s="238"/>
    </row>
    <row r="22" spans="2:48" ht="24.75" customHeight="1">
      <c r="B22" s="243"/>
      <c r="C22" s="244"/>
      <c r="D22" s="244"/>
      <c r="E22" s="244"/>
      <c r="F22" s="244"/>
      <c r="G22" s="259"/>
      <c r="H22" s="227" t="s">
        <v>139</v>
      </c>
      <c r="I22" s="228"/>
      <c r="J22" s="228"/>
      <c r="K22" s="228"/>
      <c r="L22" s="228"/>
      <c r="M22" s="228"/>
      <c r="N22" s="229"/>
      <c r="O22" s="230" t="s">
        <v>12</v>
      </c>
      <c r="P22" s="231"/>
      <c r="Q22" s="231"/>
      <c r="R22" s="231"/>
      <c r="S22" s="232" t="str">
        <f>IF(VLOOKUP($AY$2,Data,25,FALSE)=0,"-",VLOOKUP($AY$2,Data,25,FALSE))</f>
        <v>-</v>
      </c>
      <c r="T22" s="232"/>
      <c r="U22" s="232"/>
      <c r="V22" s="232"/>
      <c r="W22" s="232"/>
      <c r="X22" s="232"/>
      <c r="Y22" s="232"/>
      <c r="Z22" s="232"/>
      <c r="AA22" s="232"/>
      <c r="AB22" s="233" t="s">
        <v>53</v>
      </c>
      <c r="AC22" s="233"/>
      <c r="AD22" s="233"/>
      <c r="AE22" s="234"/>
      <c r="AF22" s="230" t="s">
        <v>13</v>
      </c>
      <c r="AG22" s="231"/>
      <c r="AH22" s="231"/>
      <c r="AI22" s="231"/>
      <c r="AJ22" s="232" t="str">
        <f>IF(VLOOKUP($AY$2,Data,22,FALSE)=0,"-",VLOOKUP($AY$2,Data,22,FALSE))</f>
        <v>-</v>
      </c>
      <c r="AK22" s="232"/>
      <c r="AL22" s="232"/>
      <c r="AM22" s="232"/>
      <c r="AN22" s="232"/>
      <c r="AO22" s="232"/>
      <c r="AP22" s="232"/>
      <c r="AQ22" s="232"/>
      <c r="AR22" s="232"/>
      <c r="AS22" s="233" t="s">
        <v>54</v>
      </c>
      <c r="AT22" s="233"/>
      <c r="AU22" s="233"/>
      <c r="AV22" s="234"/>
    </row>
    <row r="23" spans="2:48" ht="24.75" customHeight="1">
      <c r="B23" s="243"/>
      <c r="C23" s="244"/>
      <c r="D23" s="244"/>
      <c r="E23" s="244"/>
      <c r="F23" s="244"/>
      <c r="G23" s="259"/>
      <c r="H23" s="239" t="s">
        <v>140</v>
      </c>
      <c r="I23" s="240"/>
      <c r="J23" s="240"/>
      <c r="K23" s="240"/>
      <c r="L23" s="240"/>
      <c r="M23" s="240"/>
      <c r="N23" s="241"/>
      <c r="O23" s="235" t="s">
        <v>12</v>
      </c>
      <c r="P23" s="236"/>
      <c r="Q23" s="236"/>
      <c r="R23" s="236"/>
      <c r="S23" s="247" t="str">
        <f>IF(VLOOKUP($AY$2,Data,26,FALSE)=0,"-",VLOOKUP($AY$2,Data,26,FALSE))</f>
        <v>-</v>
      </c>
      <c r="T23" s="247"/>
      <c r="U23" s="247"/>
      <c r="V23" s="247"/>
      <c r="W23" s="247"/>
      <c r="X23" s="247"/>
      <c r="Y23" s="247"/>
      <c r="Z23" s="247"/>
      <c r="AA23" s="247"/>
      <c r="AB23" s="248" t="s">
        <v>53</v>
      </c>
      <c r="AC23" s="248"/>
      <c r="AD23" s="248"/>
      <c r="AE23" s="249"/>
      <c r="AF23" s="235" t="s">
        <v>13</v>
      </c>
      <c r="AG23" s="236"/>
      <c r="AH23" s="236"/>
      <c r="AI23" s="236"/>
      <c r="AJ23" s="247" t="str">
        <f>IF(VLOOKUP($AY$2,Data,23,FALSE)=0,"-",VLOOKUP($AY$2,Data,23,FALSE))</f>
        <v>-</v>
      </c>
      <c r="AK23" s="247"/>
      <c r="AL23" s="247"/>
      <c r="AM23" s="247"/>
      <c r="AN23" s="247"/>
      <c r="AO23" s="247"/>
      <c r="AP23" s="247"/>
      <c r="AQ23" s="247"/>
      <c r="AR23" s="247"/>
      <c r="AS23" s="248" t="s">
        <v>54</v>
      </c>
      <c r="AT23" s="248"/>
      <c r="AU23" s="248"/>
      <c r="AV23" s="249"/>
    </row>
    <row r="24" spans="2:48" ht="24.75" customHeight="1">
      <c r="B24" s="173" t="s">
        <v>11</v>
      </c>
      <c r="C24" s="242"/>
      <c r="D24" s="242"/>
      <c r="E24" s="242"/>
      <c r="F24" s="242"/>
      <c r="G24" s="242"/>
      <c r="H24" s="253" t="s">
        <v>5</v>
      </c>
      <c r="I24" s="254"/>
      <c r="J24" s="254"/>
      <c r="K24" s="254"/>
      <c r="L24" s="254"/>
      <c r="M24" s="254"/>
      <c r="N24" s="255"/>
      <c r="O24" s="205" t="s">
        <v>12</v>
      </c>
      <c r="P24" s="206"/>
      <c r="Q24" s="206"/>
      <c r="R24" s="206"/>
      <c r="S24" s="257" t="str">
        <f>IF(VLOOKUP($AY$2,Data,30,FALSE)=0,"-",VLOOKUP($AY$2,Data,30,FALSE))</f>
        <v>-</v>
      </c>
      <c r="T24" s="257"/>
      <c r="U24" s="257"/>
      <c r="V24" s="257"/>
      <c r="W24" s="257"/>
      <c r="X24" s="257"/>
      <c r="Y24" s="257"/>
      <c r="Z24" s="257"/>
      <c r="AA24" s="257"/>
      <c r="AB24" s="237" t="s">
        <v>51</v>
      </c>
      <c r="AC24" s="237"/>
      <c r="AD24" s="237"/>
      <c r="AE24" s="238"/>
      <c r="AF24" s="205" t="s">
        <v>13</v>
      </c>
      <c r="AG24" s="206"/>
      <c r="AH24" s="206"/>
      <c r="AI24" s="206"/>
      <c r="AJ24" s="257" t="str">
        <f>IF(VLOOKUP($AY$2,Data,27,FALSE)=0,"-",VLOOKUP($AY$2,Data,27,FALSE))</f>
        <v>-</v>
      </c>
      <c r="AK24" s="257"/>
      <c r="AL24" s="257"/>
      <c r="AM24" s="257"/>
      <c r="AN24" s="257"/>
      <c r="AO24" s="257"/>
      <c r="AP24" s="257"/>
      <c r="AQ24" s="257"/>
      <c r="AR24" s="257"/>
      <c r="AS24" s="237" t="s">
        <v>52</v>
      </c>
      <c r="AT24" s="237"/>
      <c r="AU24" s="237"/>
      <c r="AV24" s="238"/>
    </row>
    <row r="25" spans="2:48" ht="24.75" customHeight="1">
      <c r="B25" s="243"/>
      <c r="C25" s="244"/>
      <c r="D25" s="244"/>
      <c r="E25" s="244"/>
      <c r="F25" s="244"/>
      <c r="G25" s="244"/>
      <c r="H25" s="227" t="s">
        <v>139</v>
      </c>
      <c r="I25" s="228"/>
      <c r="J25" s="228"/>
      <c r="K25" s="228"/>
      <c r="L25" s="228"/>
      <c r="M25" s="228"/>
      <c r="N25" s="229"/>
      <c r="O25" s="230" t="s">
        <v>12</v>
      </c>
      <c r="P25" s="231"/>
      <c r="Q25" s="231"/>
      <c r="R25" s="231"/>
      <c r="S25" s="232" t="str">
        <f>IF(VLOOKUP($AY$2,Data,31,FALSE)=0,"-",VLOOKUP($AY$2,Data,31,FALSE))</f>
        <v>-</v>
      </c>
      <c r="T25" s="232"/>
      <c r="U25" s="232"/>
      <c r="V25" s="232"/>
      <c r="W25" s="232"/>
      <c r="X25" s="232"/>
      <c r="Y25" s="232"/>
      <c r="Z25" s="232"/>
      <c r="AA25" s="232"/>
      <c r="AB25" s="233" t="s">
        <v>53</v>
      </c>
      <c r="AC25" s="233"/>
      <c r="AD25" s="233"/>
      <c r="AE25" s="234"/>
      <c r="AF25" s="230" t="s">
        <v>13</v>
      </c>
      <c r="AG25" s="231"/>
      <c r="AH25" s="231"/>
      <c r="AI25" s="231"/>
      <c r="AJ25" s="232" t="str">
        <f>IF(VLOOKUP($AY$2,Data,28,FALSE)=0,"-",VLOOKUP($AY$2,Data,28,FALSE))</f>
        <v>-</v>
      </c>
      <c r="AK25" s="232"/>
      <c r="AL25" s="232"/>
      <c r="AM25" s="232"/>
      <c r="AN25" s="232"/>
      <c r="AO25" s="232"/>
      <c r="AP25" s="232"/>
      <c r="AQ25" s="232"/>
      <c r="AR25" s="232"/>
      <c r="AS25" s="233" t="s">
        <v>54</v>
      </c>
      <c r="AT25" s="233"/>
      <c r="AU25" s="233"/>
      <c r="AV25" s="234"/>
    </row>
    <row r="26" spans="2:48" ht="24.75" customHeight="1">
      <c r="B26" s="245"/>
      <c r="C26" s="246"/>
      <c r="D26" s="246"/>
      <c r="E26" s="246"/>
      <c r="F26" s="246"/>
      <c r="G26" s="246"/>
      <c r="H26" s="239" t="s">
        <v>140</v>
      </c>
      <c r="I26" s="240"/>
      <c r="J26" s="240"/>
      <c r="K26" s="240"/>
      <c r="L26" s="240"/>
      <c r="M26" s="240"/>
      <c r="N26" s="241"/>
      <c r="O26" s="235" t="s">
        <v>12</v>
      </c>
      <c r="P26" s="236"/>
      <c r="Q26" s="236"/>
      <c r="R26" s="236"/>
      <c r="S26" s="247" t="str">
        <f>IF(VLOOKUP($AY$2,Data,32,FALSE)=0,"-",VLOOKUP($AY$2,Data,32,FALSE))</f>
        <v>-</v>
      </c>
      <c r="T26" s="247"/>
      <c r="U26" s="247"/>
      <c r="V26" s="247"/>
      <c r="W26" s="247"/>
      <c r="X26" s="247"/>
      <c r="Y26" s="247"/>
      <c r="Z26" s="247"/>
      <c r="AA26" s="247"/>
      <c r="AB26" s="248" t="s">
        <v>53</v>
      </c>
      <c r="AC26" s="248"/>
      <c r="AD26" s="248"/>
      <c r="AE26" s="249"/>
      <c r="AF26" s="235" t="s">
        <v>13</v>
      </c>
      <c r="AG26" s="236"/>
      <c r="AH26" s="236"/>
      <c r="AI26" s="236"/>
      <c r="AJ26" s="247" t="str">
        <f>IF(VLOOKUP($AY$2,Data,29,FALSE)=0,"-",VLOOKUP($AY$2,Data,29,FALSE))</f>
        <v>-</v>
      </c>
      <c r="AK26" s="247"/>
      <c r="AL26" s="247"/>
      <c r="AM26" s="247"/>
      <c r="AN26" s="247"/>
      <c r="AO26" s="247"/>
      <c r="AP26" s="247"/>
      <c r="AQ26" s="247"/>
      <c r="AR26" s="247"/>
      <c r="AS26" s="248" t="s">
        <v>54</v>
      </c>
      <c r="AT26" s="248"/>
      <c r="AU26" s="248"/>
      <c r="AV26" s="249"/>
    </row>
    <row r="27" spans="2:48" ht="24.75" customHeight="1">
      <c r="B27" s="219" t="s">
        <v>7</v>
      </c>
      <c r="C27" s="220"/>
      <c r="D27" s="220"/>
      <c r="E27" s="220"/>
      <c r="F27" s="220"/>
      <c r="G27" s="220"/>
      <c r="H27" s="220"/>
      <c r="I27" s="220"/>
      <c r="J27" s="220"/>
      <c r="K27" s="220"/>
      <c r="L27" s="220"/>
      <c r="M27" s="220"/>
      <c r="N27" s="221"/>
      <c r="O27" s="224" t="s">
        <v>12</v>
      </c>
      <c r="P27" s="225"/>
      <c r="Q27" s="225"/>
      <c r="R27" s="225"/>
      <c r="S27" s="226" t="str">
        <f>IF(VLOOKUP($AY$2,Data,34,FALSE)=0,"-",VLOOKUP($AY$2,Data,34,FALSE))</f>
        <v>-</v>
      </c>
      <c r="T27" s="226"/>
      <c r="U27" s="226"/>
      <c r="V27" s="226"/>
      <c r="W27" s="226"/>
      <c r="X27" s="226"/>
      <c r="Y27" s="226"/>
      <c r="Z27" s="226"/>
      <c r="AA27" s="226"/>
      <c r="AB27" s="222" t="s">
        <v>51</v>
      </c>
      <c r="AC27" s="222"/>
      <c r="AD27" s="222"/>
      <c r="AE27" s="223"/>
      <c r="AF27" s="224" t="s">
        <v>13</v>
      </c>
      <c r="AG27" s="225"/>
      <c r="AH27" s="225"/>
      <c r="AI27" s="225"/>
      <c r="AJ27" s="226" t="str">
        <f>IF(VLOOKUP($AY$2,Data,33,FALSE)=0,"-",VLOOKUP($AY$2,Data,33,FALSE))</f>
        <v>-</v>
      </c>
      <c r="AK27" s="226"/>
      <c r="AL27" s="226"/>
      <c r="AM27" s="226"/>
      <c r="AN27" s="226"/>
      <c r="AO27" s="226"/>
      <c r="AP27" s="226"/>
      <c r="AQ27" s="226"/>
      <c r="AR27" s="226"/>
      <c r="AS27" s="222" t="s">
        <v>52</v>
      </c>
      <c r="AT27" s="222"/>
      <c r="AU27" s="222"/>
      <c r="AV27" s="223"/>
    </row>
    <row r="28" spans="2:48" ht="24.75" customHeight="1">
      <c r="B28" s="219" t="s">
        <v>14</v>
      </c>
      <c r="C28" s="220"/>
      <c r="D28" s="220"/>
      <c r="E28" s="220"/>
      <c r="F28" s="220"/>
      <c r="G28" s="220"/>
      <c r="H28" s="220"/>
      <c r="I28" s="220"/>
      <c r="J28" s="220"/>
      <c r="K28" s="220"/>
      <c r="L28" s="220"/>
      <c r="M28" s="220"/>
      <c r="N28" s="221"/>
      <c r="O28" s="224" t="s">
        <v>12</v>
      </c>
      <c r="P28" s="225"/>
      <c r="Q28" s="225"/>
      <c r="R28" s="225"/>
      <c r="S28" s="226" t="str">
        <f>IF(VLOOKUP($AY$2,Data,38,FALSE)=0,"-",VLOOKUP($AY$2,Data,38,FALSE))</f>
        <v>-</v>
      </c>
      <c r="T28" s="226"/>
      <c r="U28" s="226"/>
      <c r="V28" s="226"/>
      <c r="W28" s="226"/>
      <c r="X28" s="226"/>
      <c r="Y28" s="226"/>
      <c r="Z28" s="226"/>
      <c r="AA28" s="226"/>
      <c r="AB28" s="222" t="s">
        <v>55</v>
      </c>
      <c r="AC28" s="222"/>
      <c r="AD28" s="222"/>
      <c r="AE28" s="223"/>
      <c r="AF28" s="224" t="s">
        <v>13</v>
      </c>
      <c r="AG28" s="225"/>
      <c r="AH28" s="225"/>
      <c r="AI28" s="225"/>
      <c r="AJ28" s="226" t="str">
        <f>IF(VLOOKUP($AY$2,Data,35,FALSE)=0,"-",VLOOKUP($AY$2,Data,35,FALSE))</f>
        <v>-</v>
      </c>
      <c r="AK28" s="226"/>
      <c r="AL28" s="226"/>
      <c r="AM28" s="226"/>
      <c r="AN28" s="226"/>
      <c r="AO28" s="226"/>
      <c r="AP28" s="226"/>
      <c r="AQ28" s="226"/>
      <c r="AR28" s="226"/>
      <c r="AS28" s="222" t="s">
        <v>56</v>
      </c>
      <c r="AT28" s="222"/>
      <c r="AU28" s="222"/>
      <c r="AV28" s="223"/>
    </row>
    <row r="29" spans="2:48" ht="24.75" customHeight="1">
      <c r="B29" s="219" t="s">
        <v>15</v>
      </c>
      <c r="C29" s="220"/>
      <c r="D29" s="220"/>
      <c r="E29" s="220"/>
      <c r="F29" s="220"/>
      <c r="G29" s="220"/>
      <c r="H29" s="220"/>
      <c r="I29" s="220"/>
      <c r="J29" s="220"/>
      <c r="K29" s="220"/>
      <c r="L29" s="220"/>
      <c r="M29" s="220"/>
      <c r="N29" s="221"/>
      <c r="O29" s="224" t="s">
        <v>12</v>
      </c>
      <c r="P29" s="225"/>
      <c r="Q29" s="225"/>
      <c r="R29" s="225"/>
      <c r="S29" s="226" t="str">
        <f>IF(VLOOKUP($AY$2,Data,39,FALSE)=0,"-",VLOOKUP($AY$2,Data,39,FALSE))</f>
        <v>-</v>
      </c>
      <c r="T29" s="226"/>
      <c r="U29" s="226"/>
      <c r="V29" s="226"/>
      <c r="W29" s="226"/>
      <c r="X29" s="226"/>
      <c r="Y29" s="226"/>
      <c r="Z29" s="226"/>
      <c r="AA29" s="226"/>
      <c r="AB29" s="222" t="s">
        <v>51</v>
      </c>
      <c r="AC29" s="222"/>
      <c r="AD29" s="222"/>
      <c r="AE29" s="223"/>
      <c r="AF29" s="224" t="s">
        <v>13</v>
      </c>
      <c r="AG29" s="225"/>
      <c r="AH29" s="225"/>
      <c r="AI29" s="225"/>
      <c r="AJ29" s="226" t="str">
        <f>IF(VLOOKUP($AY$2,Data,36,FALSE)=0,"-",VLOOKUP($AY$2,Data,36,FALSE))</f>
        <v>-</v>
      </c>
      <c r="AK29" s="226"/>
      <c r="AL29" s="226"/>
      <c r="AM29" s="226"/>
      <c r="AN29" s="226"/>
      <c r="AO29" s="226"/>
      <c r="AP29" s="226"/>
      <c r="AQ29" s="226"/>
      <c r="AR29" s="226"/>
      <c r="AS29" s="222" t="s">
        <v>52</v>
      </c>
      <c r="AT29" s="222"/>
      <c r="AU29" s="222"/>
      <c r="AV29" s="223"/>
    </row>
    <row r="30" spans="2:48" ht="24.75" customHeight="1">
      <c r="B30" s="202" t="s">
        <v>18</v>
      </c>
      <c r="C30" s="203"/>
      <c r="D30" s="203"/>
      <c r="E30" s="203"/>
      <c r="F30" s="203"/>
      <c r="G30" s="203"/>
      <c r="H30" s="203"/>
      <c r="I30" s="203"/>
      <c r="J30" s="203"/>
      <c r="K30" s="203"/>
      <c r="L30" s="203"/>
      <c r="M30" s="203"/>
      <c r="N30" s="204"/>
      <c r="O30" s="205" t="s">
        <v>12</v>
      </c>
      <c r="P30" s="206"/>
      <c r="Q30" s="206"/>
      <c r="R30" s="206"/>
      <c r="S30" s="257" t="str">
        <f>IF(VLOOKUP($AY$2,Data,40,FALSE)=0,"-",VLOOKUP($AY$2,Data,40,FALSE))</f>
        <v>-</v>
      </c>
      <c r="T30" s="257"/>
      <c r="U30" s="257"/>
      <c r="V30" s="257"/>
      <c r="W30" s="257"/>
      <c r="X30" s="257"/>
      <c r="Y30" s="257"/>
      <c r="Z30" s="257"/>
      <c r="AA30" s="257"/>
      <c r="AB30" s="208" t="s">
        <v>51</v>
      </c>
      <c r="AC30" s="208"/>
      <c r="AD30" s="208"/>
      <c r="AE30" s="209"/>
      <c r="AF30" s="205" t="s">
        <v>13</v>
      </c>
      <c r="AG30" s="206"/>
      <c r="AH30" s="206"/>
      <c r="AI30" s="206"/>
      <c r="AJ30" s="257" t="str">
        <f>IF(VLOOKUP($AY$2,Data,37,FALSE)=0,"-",VLOOKUP($AY$2,Data,37,FALSE))</f>
        <v>-</v>
      </c>
      <c r="AK30" s="257"/>
      <c r="AL30" s="257"/>
      <c r="AM30" s="257"/>
      <c r="AN30" s="257"/>
      <c r="AO30" s="257"/>
      <c r="AP30" s="257"/>
      <c r="AQ30" s="257"/>
      <c r="AR30" s="257"/>
      <c r="AS30" s="208" t="s">
        <v>52</v>
      </c>
      <c r="AT30" s="208"/>
      <c r="AU30" s="208"/>
      <c r="AV30" s="209"/>
    </row>
    <row r="31" spans="2:48" ht="33.75" customHeight="1">
      <c r="B31" s="202" t="s">
        <v>16</v>
      </c>
      <c r="C31" s="203"/>
      <c r="D31" s="203"/>
      <c r="E31" s="203"/>
      <c r="F31" s="203"/>
      <c r="G31" s="203"/>
      <c r="H31" s="203"/>
      <c r="I31" s="203"/>
      <c r="J31" s="203"/>
      <c r="K31" s="203"/>
      <c r="L31" s="203"/>
      <c r="M31" s="203"/>
      <c r="N31" s="204"/>
      <c r="O31" s="318" t="str">
        <f>IF(VLOOKUP($AY$2,Data,41,FALSE)=0,"-",VLOOKUP($AY$2,Data,41,FALSE))</f>
        <v>-</v>
      </c>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20"/>
    </row>
    <row r="32" spans="2:48" ht="21.75" customHeight="1">
      <c r="B32" s="219" t="s">
        <v>8</v>
      </c>
      <c r="C32" s="220"/>
      <c r="D32" s="220"/>
      <c r="E32" s="220"/>
      <c r="F32" s="220"/>
      <c r="G32" s="220"/>
      <c r="H32" s="220"/>
      <c r="I32" s="220"/>
      <c r="J32" s="220"/>
      <c r="K32" s="220"/>
      <c r="L32" s="220"/>
      <c r="M32" s="220"/>
      <c r="N32" s="221"/>
      <c r="O32" s="318" t="str">
        <f>IF(VLOOKUP($AY$2,Data,42,FALSE)=0,"-",VLOOKUP($AY$2,Data,42,FALSE))</f>
        <v>-</v>
      </c>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20"/>
    </row>
    <row r="33" spans="2:48" ht="18.600000000000001" customHeight="1">
      <c r="B33" s="173" t="s">
        <v>2</v>
      </c>
      <c r="C33" s="211"/>
      <c r="D33" s="211"/>
      <c r="E33" s="211"/>
      <c r="F33" s="211"/>
      <c r="G33" s="211"/>
      <c r="H33" s="211"/>
      <c r="I33" s="211"/>
      <c r="J33" s="211"/>
      <c r="K33" s="211"/>
      <c r="L33" s="211"/>
      <c r="M33" s="211"/>
      <c r="N33" s="212"/>
      <c r="O33" s="179" t="s">
        <v>46</v>
      </c>
      <c r="P33" s="180"/>
      <c r="Q33" s="180"/>
      <c r="R33" s="180"/>
      <c r="S33" s="180"/>
      <c r="T33" s="180"/>
      <c r="U33" s="180"/>
      <c r="V33" s="181"/>
      <c r="W33" s="327">
        <f>VLOOKUP($AY$2,Data,43,FALSE)</f>
        <v>0</v>
      </c>
      <c r="X33" s="328"/>
      <c r="Y33" s="328"/>
      <c r="Z33" s="328"/>
      <c r="AA33" s="328"/>
      <c r="AB33" s="328"/>
      <c r="AC33" s="328"/>
      <c r="AD33" s="328"/>
      <c r="AE33" s="329"/>
      <c r="AF33" s="182" t="s">
        <v>47</v>
      </c>
      <c r="AG33" s="180"/>
      <c r="AH33" s="180"/>
      <c r="AI33" s="180"/>
      <c r="AJ33" s="180"/>
      <c r="AK33" s="180"/>
      <c r="AL33" s="180"/>
      <c r="AM33" s="181"/>
      <c r="AN33" s="327">
        <f>VLOOKUP($AY$2,Data,44,FALSE)</f>
        <v>0</v>
      </c>
      <c r="AO33" s="328"/>
      <c r="AP33" s="328"/>
      <c r="AQ33" s="328"/>
      <c r="AR33" s="328"/>
      <c r="AS33" s="328"/>
      <c r="AT33" s="328"/>
      <c r="AU33" s="328"/>
      <c r="AV33" s="330"/>
    </row>
    <row r="34" spans="2:48" ht="18.600000000000001" customHeight="1">
      <c r="B34" s="213"/>
      <c r="C34" s="214"/>
      <c r="D34" s="214"/>
      <c r="E34" s="214"/>
      <c r="F34" s="214"/>
      <c r="G34" s="214"/>
      <c r="H34" s="214"/>
      <c r="I34" s="214"/>
      <c r="J34" s="214"/>
      <c r="K34" s="214"/>
      <c r="L34" s="214"/>
      <c r="M34" s="214"/>
      <c r="N34" s="215"/>
      <c r="O34" s="183" t="s">
        <v>0</v>
      </c>
      <c r="P34" s="184"/>
      <c r="Q34" s="184"/>
      <c r="R34" s="184"/>
      <c r="S34" s="184"/>
      <c r="T34" s="184"/>
      <c r="U34" s="184"/>
      <c r="V34" s="185"/>
      <c r="W34" s="321">
        <f>VLOOKUP($AY$2,Data,45,FALSE)</f>
        <v>0</v>
      </c>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3"/>
    </row>
    <row r="35" spans="2:48" ht="18.600000000000001" customHeight="1">
      <c r="B35" s="173" t="s">
        <v>3</v>
      </c>
      <c r="C35" s="174"/>
      <c r="D35" s="174"/>
      <c r="E35" s="174"/>
      <c r="F35" s="174"/>
      <c r="G35" s="174"/>
      <c r="H35" s="174"/>
      <c r="I35" s="174"/>
      <c r="J35" s="174"/>
      <c r="K35" s="174"/>
      <c r="L35" s="174"/>
      <c r="M35" s="174"/>
      <c r="N35" s="175"/>
      <c r="O35" s="179" t="s">
        <v>46</v>
      </c>
      <c r="P35" s="180"/>
      <c r="Q35" s="180"/>
      <c r="R35" s="180"/>
      <c r="S35" s="180"/>
      <c r="T35" s="180"/>
      <c r="U35" s="180"/>
      <c r="V35" s="181"/>
      <c r="W35" s="327" t="str">
        <f>VLOOKUP($AY$2,Data,46,FALSE)</f>
        <v>－</v>
      </c>
      <c r="X35" s="328"/>
      <c r="Y35" s="328"/>
      <c r="Z35" s="328"/>
      <c r="AA35" s="328"/>
      <c r="AB35" s="328"/>
      <c r="AC35" s="328"/>
      <c r="AD35" s="328"/>
      <c r="AE35" s="329"/>
      <c r="AF35" s="182" t="s">
        <v>47</v>
      </c>
      <c r="AG35" s="180"/>
      <c r="AH35" s="180"/>
      <c r="AI35" s="180"/>
      <c r="AJ35" s="180"/>
      <c r="AK35" s="180"/>
      <c r="AL35" s="180"/>
      <c r="AM35" s="181"/>
      <c r="AN35" s="327" t="str">
        <f>VLOOKUP($AY$2,Data,47,FALSE)</f>
        <v>（選択して下さい）</v>
      </c>
      <c r="AO35" s="328"/>
      <c r="AP35" s="328"/>
      <c r="AQ35" s="328"/>
      <c r="AR35" s="328"/>
      <c r="AS35" s="328"/>
      <c r="AT35" s="328"/>
      <c r="AU35" s="328"/>
      <c r="AV35" s="330"/>
    </row>
    <row r="36" spans="2:48" ht="18.600000000000001" customHeight="1">
      <c r="B36" s="176"/>
      <c r="C36" s="177"/>
      <c r="D36" s="177"/>
      <c r="E36" s="177"/>
      <c r="F36" s="177"/>
      <c r="G36" s="177"/>
      <c r="H36" s="177"/>
      <c r="I36" s="177"/>
      <c r="J36" s="177"/>
      <c r="K36" s="177"/>
      <c r="L36" s="177"/>
      <c r="M36" s="177"/>
      <c r="N36" s="178"/>
      <c r="O36" s="183" t="s">
        <v>0</v>
      </c>
      <c r="P36" s="184"/>
      <c r="Q36" s="184"/>
      <c r="R36" s="184"/>
      <c r="S36" s="184"/>
      <c r="T36" s="184"/>
      <c r="U36" s="184"/>
      <c r="V36" s="185"/>
      <c r="W36" s="321">
        <f>VLOOKUP($AY$2,Data,48,FALSE)</f>
        <v>0</v>
      </c>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3"/>
    </row>
    <row r="37" spans="2:48" ht="18.600000000000001" customHeight="1">
      <c r="B37" s="189" t="s">
        <v>1</v>
      </c>
      <c r="C37" s="174"/>
      <c r="D37" s="174"/>
      <c r="E37" s="174"/>
      <c r="F37" s="174"/>
      <c r="G37" s="174"/>
      <c r="H37" s="174"/>
      <c r="I37" s="174"/>
      <c r="J37" s="174"/>
      <c r="K37" s="174"/>
      <c r="L37" s="174"/>
      <c r="M37" s="174"/>
      <c r="N37" s="175"/>
      <c r="O37" s="324">
        <f>VLOOKUP($AY$2,Data,49,FALSE)</f>
        <v>0</v>
      </c>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6"/>
    </row>
    <row r="38" spans="2:48" ht="18.600000000000001" customHeight="1">
      <c r="B38" s="190"/>
      <c r="C38" s="191"/>
      <c r="D38" s="191"/>
      <c r="E38" s="191"/>
      <c r="F38" s="191"/>
      <c r="G38" s="191"/>
      <c r="H38" s="191"/>
      <c r="I38" s="191"/>
      <c r="J38" s="191"/>
      <c r="K38" s="191"/>
      <c r="L38" s="191"/>
      <c r="M38" s="191"/>
      <c r="N38" s="192"/>
      <c r="O38" s="196"/>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8"/>
    </row>
    <row r="39" spans="2:48" ht="18.600000000000001" customHeight="1">
      <c r="B39" s="190"/>
      <c r="C39" s="191"/>
      <c r="D39" s="191"/>
      <c r="E39" s="191"/>
      <c r="F39" s="191"/>
      <c r="G39" s="191"/>
      <c r="H39" s="191"/>
      <c r="I39" s="191"/>
      <c r="J39" s="191"/>
      <c r="K39" s="191"/>
      <c r="L39" s="191"/>
      <c r="M39" s="191"/>
      <c r="N39" s="192"/>
      <c r="O39" s="199"/>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1"/>
    </row>
    <row r="40" spans="2:48" ht="18.600000000000001" customHeight="1">
      <c r="B40" s="190"/>
      <c r="C40" s="191"/>
      <c r="D40" s="191"/>
      <c r="E40" s="191"/>
      <c r="F40" s="191"/>
      <c r="G40" s="191"/>
      <c r="H40" s="191"/>
      <c r="I40" s="191"/>
      <c r="J40" s="191"/>
      <c r="K40" s="191"/>
      <c r="L40" s="191"/>
      <c r="M40" s="191"/>
      <c r="N40" s="192"/>
      <c r="O40" s="199"/>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1"/>
    </row>
    <row r="41" spans="2:48" ht="18.600000000000001" customHeight="1">
      <c r="B41" s="190"/>
      <c r="C41" s="191"/>
      <c r="D41" s="191"/>
      <c r="E41" s="191"/>
      <c r="F41" s="191"/>
      <c r="G41" s="191"/>
      <c r="H41" s="191"/>
      <c r="I41" s="191"/>
      <c r="J41" s="191"/>
      <c r="K41" s="191"/>
      <c r="L41" s="191"/>
      <c r="M41" s="191"/>
      <c r="N41" s="192"/>
      <c r="O41" s="168"/>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70"/>
    </row>
    <row r="42" spans="2:48" ht="18.600000000000001" customHeight="1">
      <c r="B42" s="171" t="s">
        <v>20</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row>
    <row r="43" spans="2:48" ht="18.600000000000001" customHeight="1">
      <c r="B43" s="172" t="s">
        <v>57</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row>
  </sheetData>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B25:AE25"/>
    <mergeCell ref="AS21:AV21"/>
    <mergeCell ref="AJ21:AR21"/>
    <mergeCell ref="AJ24:AR24"/>
    <mergeCell ref="AF21:AI21"/>
    <mergeCell ref="AJ25:AR25"/>
    <mergeCell ref="AS26:AV26"/>
    <mergeCell ref="AS25:AV25"/>
    <mergeCell ref="AS24:AV24"/>
    <mergeCell ref="AF24:AI24"/>
    <mergeCell ref="AF25:AI25"/>
    <mergeCell ref="B32:N32"/>
    <mergeCell ref="O32:AV32"/>
    <mergeCell ref="AB30:AE30"/>
    <mergeCell ref="AJ29:AR29"/>
    <mergeCell ref="AF30:AI30"/>
    <mergeCell ref="AJ30:AR30"/>
    <mergeCell ref="AF27:AI27"/>
    <mergeCell ref="S28:AA28"/>
    <mergeCell ref="AJ28:AR28"/>
    <mergeCell ref="AF28:AI28"/>
    <mergeCell ref="B43:AV43"/>
    <mergeCell ref="W34:AV34"/>
    <mergeCell ref="B33:N34"/>
    <mergeCell ref="B42:AV42"/>
    <mergeCell ref="B35:N36"/>
    <mergeCell ref="W36:AV36"/>
    <mergeCell ref="O37:AV37"/>
    <mergeCell ref="O38:AV38"/>
    <mergeCell ref="O34:V34"/>
    <mergeCell ref="O35:V35"/>
    <mergeCell ref="AF35:AM35"/>
    <mergeCell ref="O39:AV39"/>
    <mergeCell ref="O36:V36"/>
    <mergeCell ref="O33:V33"/>
    <mergeCell ref="W33:AE33"/>
    <mergeCell ref="AN33:AV33"/>
    <mergeCell ref="W35:AE35"/>
    <mergeCell ref="AN35:AV35"/>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AF26:AI26"/>
    <mergeCell ref="O24:R24"/>
    <mergeCell ref="O25:R25"/>
    <mergeCell ref="O27:R27"/>
    <mergeCell ref="AJ27:AR27"/>
    <mergeCell ref="O28:R28"/>
    <mergeCell ref="AB27:AE27"/>
    <mergeCell ref="AB28:AE28"/>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13:AV14"/>
    <mergeCell ref="AB15:AE15"/>
    <mergeCell ref="H15:N15"/>
    <mergeCell ref="AS15:AV15"/>
    <mergeCell ref="S15:AA15"/>
    <mergeCell ref="O15:R15"/>
    <mergeCell ref="AJ15:AR15"/>
    <mergeCell ref="AS16:AV16"/>
    <mergeCell ref="O6:AV6"/>
    <mergeCell ref="AF23:AI23"/>
    <mergeCell ref="AB22:AE22"/>
    <mergeCell ref="AJ18:AR18"/>
    <mergeCell ref="AF19:AI19"/>
    <mergeCell ref="AS18:AV18"/>
    <mergeCell ref="AJ20:AR20"/>
    <mergeCell ref="AJ19:AR19"/>
    <mergeCell ref="AS19:AV19"/>
    <mergeCell ref="AS20:AV20"/>
    <mergeCell ref="AF20:AI20"/>
    <mergeCell ref="B21:G23"/>
    <mergeCell ref="O23:R23"/>
    <mergeCell ref="S23:AA23"/>
    <mergeCell ref="O26:R26"/>
    <mergeCell ref="S26:AA26"/>
    <mergeCell ref="H23:N23"/>
    <mergeCell ref="H26:N26"/>
    <mergeCell ref="S24:AA24"/>
    <mergeCell ref="H22:N22"/>
    <mergeCell ref="H24:N24"/>
    <mergeCell ref="O22:R22"/>
    <mergeCell ref="S22:AA22"/>
    <mergeCell ref="O21:R21"/>
    <mergeCell ref="S25:AA25"/>
    <mergeCell ref="AK17:AQ17"/>
    <mergeCell ref="AF33:AM33"/>
    <mergeCell ref="S30:AA30"/>
    <mergeCell ref="AJ26:AR26"/>
    <mergeCell ref="AJ23:AR23"/>
    <mergeCell ref="AF29:AI29"/>
    <mergeCell ref="AS28:AV28"/>
    <mergeCell ref="O18:R18"/>
    <mergeCell ref="AB16:AE16"/>
    <mergeCell ref="O29:R29"/>
    <mergeCell ref="O30:R30"/>
    <mergeCell ref="AB20:AE20"/>
    <mergeCell ref="AB21:AE21"/>
    <mergeCell ref="S27:AA27"/>
    <mergeCell ref="AB24:AE24"/>
    <mergeCell ref="S29:AA29"/>
    <mergeCell ref="AB26:AE26"/>
    <mergeCell ref="O20:R20"/>
    <mergeCell ref="AS22:AV22"/>
    <mergeCell ref="AS27:AV27"/>
    <mergeCell ref="AJ22:AR22"/>
    <mergeCell ref="AB23:AE23"/>
    <mergeCell ref="AS23:AV23"/>
    <mergeCell ref="AF22:AI22"/>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282" t="s">
        <v>40</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X2" s="13" t="s">
        <v>65</v>
      </c>
      <c r="AY2" s="14">
        <v>4</v>
      </c>
    </row>
    <row r="3" spans="2:51" ht="9.75" customHeight="1">
      <c r="AS3" s="3"/>
      <c r="AT3" s="3"/>
      <c r="AU3" s="3"/>
      <c r="AV3" s="2"/>
    </row>
    <row r="4" spans="2:51" ht="15.75" customHeight="1">
      <c r="B4" s="284" t="s">
        <v>137</v>
      </c>
      <c r="C4" s="285"/>
      <c r="D4" s="285"/>
      <c r="E4" s="285"/>
      <c r="F4" s="285"/>
      <c r="G4" s="285"/>
      <c r="H4" s="285"/>
      <c r="I4" s="285"/>
      <c r="J4" s="285"/>
      <c r="K4" s="285"/>
      <c r="L4" s="285"/>
      <c r="M4" s="285"/>
      <c r="N4" s="286"/>
      <c r="O4" s="284">
        <f>VLOOKUP($AY$2,Data,3,FALSE)</f>
        <v>0</v>
      </c>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6"/>
    </row>
    <row r="5" spans="2:51" ht="15.75" customHeight="1">
      <c r="B5" s="287"/>
      <c r="C5" s="288"/>
      <c r="D5" s="288"/>
      <c r="E5" s="288"/>
      <c r="F5" s="288"/>
      <c r="G5" s="288"/>
      <c r="H5" s="288"/>
      <c r="I5" s="288"/>
      <c r="J5" s="288"/>
      <c r="K5" s="288"/>
      <c r="L5" s="288"/>
      <c r="M5" s="288"/>
      <c r="N5" s="289"/>
      <c r="O5" s="287"/>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9"/>
    </row>
    <row r="6" spans="2:51" ht="23.25" customHeight="1">
      <c r="B6" s="296" t="s">
        <v>29</v>
      </c>
      <c r="C6" s="297"/>
      <c r="D6" s="297"/>
      <c r="E6" s="297"/>
      <c r="F6" s="297"/>
      <c r="G6" s="297"/>
      <c r="H6" s="297"/>
      <c r="I6" s="297"/>
      <c r="J6" s="297"/>
      <c r="K6" s="297"/>
      <c r="L6" s="297"/>
      <c r="M6" s="297"/>
      <c r="N6" s="298"/>
      <c r="O6" s="315">
        <f>VLOOKUP($AY$2,Data,4,FALSE)</f>
        <v>0</v>
      </c>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7"/>
    </row>
    <row r="7" spans="2:51" ht="18.600000000000001" customHeight="1">
      <c r="B7" s="173" t="s">
        <v>41</v>
      </c>
      <c r="C7" s="174"/>
      <c r="D7" s="174"/>
      <c r="E7" s="174"/>
      <c r="F7" s="174"/>
      <c r="G7" s="174"/>
      <c r="H7" s="174"/>
      <c r="I7" s="174"/>
      <c r="J7" s="174"/>
      <c r="K7" s="174"/>
      <c r="L7" s="174"/>
      <c r="M7" s="174"/>
      <c r="N7" s="175"/>
      <c r="O7" s="284" t="str">
        <f>VLOOKUP($AY$2,Data,5,FALSE)&amp;VLOOKUP($AY$2,Data,6,FALSE)</f>
        <v/>
      </c>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6"/>
    </row>
    <row r="8" spans="2:51" ht="18.600000000000001" customHeight="1">
      <c r="B8" s="176"/>
      <c r="C8" s="177"/>
      <c r="D8" s="177"/>
      <c r="E8" s="177"/>
      <c r="F8" s="177"/>
      <c r="G8" s="177"/>
      <c r="H8" s="177"/>
      <c r="I8" s="177"/>
      <c r="J8" s="177"/>
      <c r="K8" s="177"/>
      <c r="L8" s="177"/>
      <c r="M8" s="177"/>
      <c r="N8" s="178"/>
      <c r="O8" s="287"/>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9"/>
    </row>
    <row r="9" spans="2:51" ht="17.25" customHeight="1">
      <c r="B9" s="173" t="s">
        <v>30</v>
      </c>
      <c r="C9" s="174"/>
      <c r="D9" s="174"/>
      <c r="E9" s="174"/>
      <c r="F9" s="174"/>
      <c r="G9" s="174"/>
      <c r="H9" s="174"/>
      <c r="I9" s="174"/>
      <c r="J9" s="174"/>
      <c r="K9" s="174"/>
      <c r="L9" s="174"/>
      <c r="M9" s="174"/>
      <c r="N9" s="175"/>
      <c r="O9" s="284">
        <f>VLOOKUP($AY$2,Data,7,FALSE)</f>
        <v>0</v>
      </c>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6"/>
    </row>
    <row r="10" spans="2:51" ht="17.25" customHeight="1">
      <c r="B10" s="176"/>
      <c r="C10" s="177"/>
      <c r="D10" s="177"/>
      <c r="E10" s="177"/>
      <c r="F10" s="177"/>
      <c r="G10" s="177"/>
      <c r="H10" s="177"/>
      <c r="I10" s="177"/>
      <c r="J10" s="177"/>
      <c r="K10" s="177"/>
      <c r="L10" s="177"/>
      <c r="M10" s="177"/>
      <c r="N10" s="178"/>
      <c r="O10" s="287"/>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9"/>
    </row>
    <row r="11" spans="2:51" ht="15.75" customHeight="1">
      <c r="B11" s="189" t="s">
        <v>138</v>
      </c>
      <c r="C11" s="174"/>
      <c r="D11" s="174"/>
      <c r="E11" s="174"/>
      <c r="F11" s="174"/>
      <c r="G11" s="174"/>
      <c r="H11" s="174"/>
      <c r="I11" s="174"/>
      <c r="J11" s="174"/>
      <c r="K11" s="174"/>
      <c r="L11" s="174"/>
      <c r="M11" s="174"/>
      <c r="N11" s="175"/>
      <c r="O11" s="331">
        <f>VLOOKUP($AY$2,Data,8,FALSE)</f>
        <v>0</v>
      </c>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3"/>
    </row>
    <row r="12" spans="2:51" ht="15.75" customHeight="1">
      <c r="B12" s="176"/>
      <c r="C12" s="177"/>
      <c r="D12" s="177"/>
      <c r="E12" s="177"/>
      <c r="F12" s="177"/>
      <c r="G12" s="177"/>
      <c r="H12" s="177"/>
      <c r="I12" s="177"/>
      <c r="J12" s="177"/>
      <c r="K12" s="177"/>
      <c r="L12" s="177"/>
      <c r="M12" s="177"/>
      <c r="N12" s="178"/>
      <c r="O12" s="334"/>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6"/>
    </row>
    <row r="13" spans="2:51" ht="18.600000000000001" customHeight="1">
      <c r="B13" s="308" t="s">
        <v>141</v>
      </c>
      <c r="C13" s="309"/>
      <c r="D13" s="309"/>
      <c r="E13" s="309"/>
      <c r="F13" s="309"/>
      <c r="G13" s="309"/>
      <c r="H13" s="309"/>
      <c r="I13" s="309"/>
      <c r="J13" s="309"/>
      <c r="K13" s="309"/>
      <c r="L13" s="309"/>
      <c r="M13" s="309"/>
      <c r="N13" s="310"/>
      <c r="O13" s="268">
        <f>VLOOKUP($AY$2,Data,2,FALSE)</f>
        <v>0</v>
      </c>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70"/>
    </row>
    <row r="14" spans="2:51" ht="18.600000000000001" customHeight="1">
      <c r="B14" s="311"/>
      <c r="C14" s="312"/>
      <c r="D14" s="312"/>
      <c r="E14" s="312"/>
      <c r="F14" s="312"/>
      <c r="G14" s="312"/>
      <c r="H14" s="312"/>
      <c r="I14" s="312"/>
      <c r="J14" s="312"/>
      <c r="K14" s="312"/>
      <c r="L14" s="312"/>
      <c r="M14" s="312"/>
      <c r="N14" s="313"/>
      <c r="O14" s="271"/>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3"/>
    </row>
    <row r="15" spans="2:51" ht="24.75" customHeight="1">
      <c r="B15" s="173" t="s">
        <v>9</v>
      </c>
      <c r="C15" s="174"/>
      <c r="D15" s="174"/>
      <c r="E15" s="174"/>
      <c r="F15" s="174"/>
      <c r="G15" s="304"/>
      <c r="H15" s="253" t="s">
        <v>4</v>
      </c>
      <c r="I15" s="254"/>
      <c r="J15" s="254"/>
      <c r="K15" s="254"/>
      <c r="L15" s="254"/>
      <c r="M15" s="254"/>
      <c r="N15" s="255"/>
      <c r="O15" s="205" t="s">
        <v>12</v>
      </c>
      <c r="P15" s="206"/>
      <c r="Q15" s="206"/>
      <c r="R15" s="206"/>
      <c r="S15" s="274" t="str">
        <f>IF(VLOOKUP($AY$2,Data,10,FALSE)=0,"-",VLOOKUP($AY$2,Data,10,FALSE))</f>
        <v>-</v>
      </c>
      <c r="T15" s="274"/>
      <c r="U15" s="274"/>
      <c r="V15" s="274"/>
      <c r="W15" s="274"/>
      <c r="X15" s="274"/>
      <c r="Y15" s="274"/>
      <c r="Z15" s="274"/>
      <c r="AA15" s="274"/>
      <c r="AB15" s="274"/>
      <c r="AC15" s="274"/>
      <c r="AD15" s="274"/>
      <c r="AE15" s="275"/>
      <c r="AF15" s="205" t="s">
        <v>13</v>
      </c>
      <c r="AG15" s="206"/>
      <c r="AH15" s="206"/>
      <c r="AI15" s="206"/>
      <c r="AJ15" s="274" t="str">
        <f>IF(VLOOKUP($AY$2,Data,9,FALSE)=0,"-",VLOOKUP($AY$2,Data,9,FALSE))</f>
        <v>-</v>
      </c>
      <c r="AK15" s="274"/>
      <c r="AL15" s="274"/>
      <c r="AM15" s="274"/>
      <c r="AN15" s="274"/>
      <c r="AO15" s="274"/>
      <c r="AP15" s="274"/>
      <c r="AQ15" s="274"/>
      <c r="AR15" s="274"/>
      <c r="AS15" s="274"/>
      <c r="AT15" s="274"/>
      <c r="AU15" s="274"/>
      <c r="AV15" s="275"/>
    </row>
    <row r="16" spans="2:51" ht="24.75" customHeight="1">
      <c r="B16" s="190"/>
      <c r="C16" s="191"/>
      <c r="D16" s="191"/>
      <c r="E16" s="191"/>
      <c r="F16" s="191"/>
      <c r="G16" s="305"/>
      <c r="H16" s="227" t="s">
        <v>5</v>
      </c>
      <c r="I16" s="228"/>
      <c r="J16" s="228"/>
      <c r="K16" s="228"/>
      <c r="L16" s="228"/>
      <c r="M16" s="228"/>
      <c r="N16" s="229"/>
      <c r="O16" s="230" t="s">
        <v>12</v>
      </c>
      <c r="P16" s="231"/>
      <c r="Q16" s="231"/>
      <c r="R16" s="231"/>
      <c r="S16" s="232" t="str">
        <f>IF(VLOOKUP($AY$2,Data,16,FALSE)=0,"-",VLOOKUP($AY$2,Data,16,FALSE))</f>
        <v>-</v>
      </c>
      <c r="T16" s="232"/>
      <c r="U16" s="232"/>
      <c r="V16" s="232"/>
      <c r="W16" s="232"/>
      <c r="X16" s="232"/>
      <c r="Y16" s="232"/>
      <c r="Z16" s="232"/>
      <c r="AA16" s="232"/>
      <c r="AB16" s="233" t="s">
        <v>51</v>
      </c>
      <c r="AC16" s="233"/>
      <c r="AD16" s="233"/>
      <c r="AE16" s="234"/>
      <c r="AF16" s="230" t="s">
        <v>13</v>
      </c>
      <c r="AG16" s="231"/>
      <c r="AH16" s="231"/>
      <c r="AI16" s="231"/>
      <c r="AJ16" s="232" t="str">
        <f>IF(VLOOKUP($AY$2,Data,11,FALSE)=0,"-",VLOOKUP($AY$2,Data,11,FALSE))</f>
        <v>（選択して下さい）</v>
      </c>
      <c r="AK16" s="232"/>
      <c r="AL16" s="232"/>
      <c r="AM16" s="232"/>
      <c r="AN16" s="232"/>
      <c r="AO16" s="232"/>
      <c r="AP16" s="232"/>
      <c r="AQ16" s="232"/>
      <c r="AR16" s="232"/>
      <c r="AS16" s="233" t="s">
        <v>52</v>
      </c>
      <c r="AT16" s="233"/>
      <c r="AU16" s="233"/>
      <c r="AV16" s="234"/>
    </row>
    <row r="17" spans="2:48" ht="24.75" customHeight="1">
      <c r="B17" s="190"/>
      <c r="C17" s="191"/>
      <c r="D17" s="191"/>
      <c r="E17" s="191"/>
      <c r="F17" s="191"/>
      <c r="G17" s="305"/>
      <c r="H17" s="299" t="s">
        <v>19</v>
      </c>
      <c r="I17" s="300"/>
      <c r="J17" s="300"/>
      <c r="K17" s="300"/>
      <c r="L17" s="300"/>
      <c r="M17" s="300"/>
      <c r="N17" s="301"/>
      <c r="O17" s="262" t="s">
        <v>12</v>
      </c>
      <c r="P17" s="263"/>
      <c r="Q17" s="263"/>
      <c r="R17" s="263"/>
      <c r="S17" s="15" t="s">
        <v>67</v>
      </c>
      <c r="T17" s="314" t="str">
        <f>IF(VLOOKUP($AY$2,Data,17,FALSE)=0,"-",VLOOKUP($AY$2,Data,17,FALSE))</f>
        <v>-</v>
      </c>
      <c r="U17" s="314"/>
      <c r="V17" s="314"/>
      <c r="W17" s="314"/>
      <c r="X17" s="314"/>
      <c r="Y17" s="314"/>
      <c r="Z17" s="314"/>
      <c r="AA17" s="15" t="s">
        <v>68</v>
      </c>
      <c r="AB17" s="233" t="s">
        <v>51</v>
      </c>
      <c r="AC17" s="233"/>
      <c r="AD17" s="233"/>
      <c r="AE17" s="234"/>
      <c r="AF17" s="262" t="s">
        <v>13</v>
      </c>
      <c r="AG17" s="263"/>
      <c r="AH17" s="263"/>
      <c r="AI17" s="263"/>
      <c r="AJ17" s="15" t="s">
        <v>69</v>
      </c>
      <c r="AK17" s="314" t="str">
        <f>IF(VLOOKUP($AY$2,Data,12,FALSE)=0,"-",VLOOKUP($AY$2,Data,12,FALSE))</f>
        <v>-</v>
      </c>
      <c r="AL17" s="314"/>
      <c r="AM17" s="314"/>
      <c r="AN17" s="314"/>
      <c r="AO17" s="314"/>
      <c r="AP17" s="314"/>
      <c r="AQ17" s="314"/>
      <c r="AR17" s="15" t="s">
        <v>70</v>
      </c>
      <c r="AS17" s="233" t="s">
        <v>52</v>
      </c>
      <c r="AT17" s="233"/>
      <c r="AU17" s="233"/>
      <c r="AV17" s="234"/>
    </row>
    <row r="18" spans="2:48" ht="24.75" customHeight="1">
      <c r="B18" s="190"/>
      <c r="C18" s="191"/>
      <c r="D18" s="191"/>
      <c r="E18" s="191"/>
      <c r="F18" s="191"/>
      <c r="G18" s="305"/>
      <c r="H18" s="265" t="s">
        <v>6</v>
      </c>
      <c r="I18" s="266"/>
      <c r="J18" s="266"/>
      <c r="K18" s="266"/>
      <c r="L18" s="266"/>
      <c r="M18" s="266"/>
      <c r="N18" s="267"/>
      <c r="O18" s="262" t="s">
        <v>12</v>
      </c>
      <c r="P18" s="263"/>
      <c r="Q18" s="263"/>
      <c r="R18" s="263"/>
      <c r="S18" s="314" t="str">
        <f>IF(VLOOKUP($AY$2,Data,18,FALSE)=0,"-",VLOOKUP($AY$2,Data,18,FALSE))</f>
        <v>-</v>
      </c>
      <c r="T18" s="314"/>
      <c r="U18" s="314"/>
      <c r="V18" s="314"/>
      <c r="W18" s="314"/>
      <c r="X18" s="314"/>
      <c r="Y18" s="314"/>
      <c r="Z18" s="314"/>
      <c r="AA18" s="314"/>
      <c r="AB18" s="260"/>
      <c r="AC18" s="260"/>
      <c r="AD18" s="260"/>
      <c r="AE18" s="261"/>
      <c r="AF18" s="262" t="s">
        <v>13</v>
      </c>
      <c r="AG18" s="263"/>
      <c r="AH18" s="263"/>
      <c r="AI18" s="263"/>
      <c r="AJ18" s="314" t="str">
        <f>IF(VLOOKUP($AY$2,Data,13,FALSE)=0,"-",VLOOKUP($AY$2,Data,13,FALSE))</f>
        <v>（選択して下さい）</v>
      </c>
      <c r="AK18" s="314"/>
      <c r="AL18" s="314"/>
      <c r="AM18" s="314"/>
      <c r="AN18" s="314"/>
      <c r="AO18" s="314"/>
      <c r="AP18" s="314"/>
      <c r="AQ18" s="314"/>
      <c r="AR18" s="314"/>
      <c r="AS18" s="260"/>
      <c r="AT18" s="260"/>
      <c r="AU18" s="260"/>
      <c r="AV18" s="261"/>
    </row>
    <row r="19" spans="2:48" ht="24.75" customHeight="1">
      <c r="B19" s="190"/>
      <c r="C19" s="191"/>
      <c r="D19" s="191"/>
      <c r="E19" s="191"/>
      <c r="F19" s="191"/>
      <c r="G19" s="305"/>
      <c r="H19" s="265" t="s">
        <v>139</v>
      </c>
      <c r="I19" s="266"/>
      <c r="J19" s="266"/>
      <c r="K19" s="266"/>
      <c r="L19" s="266"/>
      <c r="M19" s="266"/>
      <c r="N19" s="267"/>
      <c r="O19" s="262" t="s">
        <v>12</v>
      </c>
      <c r="P19" s="263"/>
      <c r="Q19" s="263"/>
      <c r="R19" s="263"/>
      <c r="S19" s="314" t="str">
        <f>IF(VLOOKUP($AY$2,Data,19,FALSE)=0,"-",VLOOKUP($AY$2,Data,19,FALSE))</f>
        <v>-</v>
      </c>
      <c r="T19" s="314"/>
      <c r="U19" s="314"/>
      <c r="V19" s="314"/>
      <c r="W19" s="314"/>
      <c r="X19" s="314"/>
      <c r="Y19" s="314"/>
      <c r="Z19" s="314"/>
      <c r="AA19" s="314"/>
      <c r="AB19" s="250" t="s">
        <v>53</v>
      </c>
      <c r="AC19" s="250"/>
      <c r="AD19" s="250"/>
      <c r="AE19" s="251"/>
      <c r="AF19" s="262" t="s">
        <v>13</v>
      </c>
      <c r="AG19" s="263"/>
      <c r="AH19" s="263"/>
      <c r="AI19" s="263"/>
      <c r="AJ19" s="314" t="str">
        <f>IF(VLOOKUP($AY$2,Data,14,FALSE)=0,"-",VLOOKUP($AY$2,Data,14,FALSE))</f>
        <v>-</v>
      </c>
      <c r="AK19" s="314"/>
      <c r="AL19" s="314"/>
      <c r="AM19" s="314"/>
      <c r="AN19" s="314"/>
      <c r="AO19" s="314"/>
      <c r="AP19" s="314"/>
      <c r="AQ19" s="314"/>
      <c r="AR19" s="314"/>
      <c r="AS19" s="250" t="s">
        <v>54</v>
      </c>
      <c r="AT19" s="250"/>
      <c r="AU19" s="250"/>
      <c r="AV19" s="251"/>
    </row>
    <row r="20" spans="2:48" ht="24.75" customHeight="1">
      <c r="B20" s="176"/>
      <c r="C20" s="177"/>
      <c r="D20" s="177"/>
      <c r="E20" s="177"/>
      <c r="F20" s="177"/>
      <c r="G20" s="306"/>
      <c r="H20" s="239" t="s">
        <v>140</v>
      </c>
      <c r="I20" s="240"/>
      <c r="J20" s="240"/>
      <c r="K20" s="240"/>
      <c r="L20" s="240"/>
      <c r="M20" s="240"/>
      <c r="N20" s="241"/>
      <c r="O20" s="235" t="s">
        <v>12</v>
      </c>
      <c r="P20" s="236"/>
      <c r="Q20" s="236"/>
      <c r="R20" s="236"/>
      <c r="S20" s="247" t="str">
        <f>IF(VLOOKUP($AY$2,Data,20,FALSE)=0,"-",VLOOKUP($AY$2,Data,20,FALSE))</f>
        <v>-</v>
      </c>
      <c r="T20" s="247"/>
      <c r="U20" s="247"/>
      <c r="V20" s="247"/>
      <c r="W20" s="247"/>
      <c r="X20" s="247"/>
      <c r="Y20" s="247"/>
      <c r="Z20" s="247"/>
      <c r="AA20" s="247"/>
      <c r="AB20" s="248" t="s">
        <v>53</v>
      </c>
      <c r="AC20" s="248"/>
      <c r="AD20" s="248"/>
      <c r="AE20" s="249"/>
      <c r="AF20" s="235" t="s">
        <v>13</v>
      </c>
      <c r="AG20" s="236"/>
      <c r="AH20" s="236"/>
      <c r="AI20" s="236"/>
      <c r="AJ20" s="247" t="str">
        <f>IF(VLOOKUP($AY$2,Data,15,FALSE)=0,"-",VLOOKUP($AY$2,Data,15,FALSE))</f>
        <v>-</v>
      </c>
      <c r="AK20" s="247"/>
      <c r="AL20" s="247"/>
      <c r="AM20" s="247"/>
      <c r="AN20" s="247"/>
      <c r="AO20" s="247"/>
      <c r="AP20" s="247"/>
      <c r="AQ20" s="247"/>
      <c r="AR20" s="247"/>
      <c r="AS20" s="248" t="s">
        <v>54</v>
      </c>
      <c r="AT20" s="248"/>
      <c r="AU20" s="248"/>
      <c r="AV20" s="249"/>
    </row>
    <row r="21" spans="2:48" ht="24.75" customHeight="1">
      <c r="B21" s="173" t="s">
        <v>10</v>
      </c>
      <c r="C21" s="242"/>
      <c r="D21" s="242"/>
      <c r="E21" s="242"/>
      <c r="F21" s="242"/>
      <c r="G21" s="258"/>
      <c r="H21" s="253" t="s">
        <v>5</v>
      </c>
      <c r="I21" s="254"/>
      <c r="J21" s="254"/>
      <c r="K21" s="254"/>
      <c r="L21" s="254"/>
      <c r="M21" s="254"/>
      <c r="N21" s="255"/>
      <c r="O21" s="205" t="s">
        <v>12</v>
      </c>
      <c r="P21" s="206"/>
      <c r="Q21" s="206"/>
      <c r="R21" s="206"/>
      <c r="S21" s="257" t="str">
        <f>IF(VLOOKUP($AY$2,Data,24,FALSE)=0,"-",VLOOKUP($AY$2,Data,24,FALSE))</f>
        <v>-</v>
      </c>
      <c r="T21" s="257"/>
      <c r="U21" s="257"/>
      <c r="V21" s="257"/>
      <c r="W21" s="257"/>
      <c r="X21" s="257"/>
      <c r="Y21" s="257"/>
      <c r="Z21" s="257"/>
      <c r="AA21" s="257"/>
      <c r="AB21" s="237" t="s">
        <v>51</v>
      </c>
      <c r="AC21" s="237"/>
      <c r="AD21" s="237"/>
      <c r="AE21" s="238"/>
      <c r="AF21" s="205" t="s">
        <v>13</v>
      </c>
      <c r="AG21" s="206"/>
      <c r="AH21" s="206"/>
      <c r="AI21" s="206"/>
      <c r="AJ21" s="257" t="str">
        <f>IF(VLOOKUP($AY$2,Data,21,FALSE)=0,"-",VLOOKUP($AY$2,Data,21,FALSE))</f>
        <v>-</v>
      </c>
      <c r="AK21" s="257"/>
      <c r="AL21" s="257"/>
      <c r="AM21" s="257"/>
      <c r="AN21" s="257"/>
      <c r="AO21" s="257"/>
      <c r="AP21" s="257"/>
      <c r="AQ21" s="257"/>
      <c r="AR21" s="257"/>
      <c r="AS21" s="237" t="s">
        <v>52</v>
      </c>
      <c r="AT21" s="237"/>
      <c r="AU21" s="237"/>
      <c r="AV21" s="238"/>
    </row>
    <row r="22" spans="2:48" ht="24.75" customHeight="1">
      <c r="B22" s="243"/>
      <c r="C22" s="244"/>
      <c r="D22" s="244"/>
      <c r="E22" s="244"/>
      <c r="F22" s="244"/>
      <c r="G22" s="259"/>
      <c r="H22" s="227" t="s">
        <v>139</v>
      </c>
      <c r="I22" s="228"/>
      <c r="J22" s="228"/>
      <c r="K22" s="228"/>
      <c r="L22" s="228"/>
      <c r="M22" s="228"/>
      <c r="N22" s="229"/>
      <c r="O22" s="230" t="s">
        <v>12</v>
      </c>
      <c r="P22" s="231"/>
      <c r="Q22" s="231"/>
      <c r="R22" s="231"/>
      <c r="S22" s="232" t="str">
        <f>IF(VLOOKUP($AY$2,Data,25,FALSE)=0,"-",VLOOKUP($AY$2,Data,25,FALSE))</f>
        <v>-</v>
      </c>
      <c r="T22" s="232"/>
      <c r="U22" s="232"/>
      <c r="V22" s="232"/>
      <c r="W22" s="232"/>
      <c r="X22" s="232"/>
      <c r="Y22" s="232"/>
      <c r="Z22" s="232"/>
      <c r="AA22" s="232"/>
      <c r="AB22" s="233" t="s">
        <v>53</v>
      </c>
      <c r="AC22" s="233"/>
      <c r="AD22" s="233"/>
      <c r="AE22" s="234"/>
      <c r="AF22" s="230" t="s">
        <v>13</v>
      </c>
      <c r="AG22" s="231"/>
      <c r="AH22" s="231"/>
      <c r="AI22" s="231"/>
      <c r="AJ22" s="232" t="str">
        <f>IF(VLOOKUP($AY$2,Data,22,FALSE)=0,"-",VLOOKUP($AY$2,Data,22,FALSE))</f>
        <v>-</v>
      </c>
      <c r="AK22" s="232"/>
      <c r="AL22" s="232"/>
      <c r="AM22" s="232"/>
      <c r="AN22" s="232"/>
      <c r="AO22" s="232"/>
      <c r="AP22" s="232"/>
      <c r="AQ22" s="232"/>
      <c r="AR22" s="232"/>
      <c r="AS22" s="233" t="s">
        <v>54</v>
      </c>
      <c r="AT22" s="233"/>
      <c r="AU22" s="233"/>
      <c r="AV22" s="234"/>
    </row>
    <row r="23" spans="2:48" ht="24.75" customHeight="1">
      <c r="B23" s="243"/>
      <c r="C23" s="244"/>
      <c r="D23" s="244"/>
      <c r="E23" s="244"/>
      <c r="F23" s="244"/>
      <c r="G23" s="259"/>
      <c r="H23" s="239" t="s">
        <v>140</v>
      </c>
      <c r="I23" s="240"/>
      <c r="J23" s="240"/>
      <c r="K23" s="240"/>
      <c r="L23" s="240"/>
      <c r="M23" s="240"/>
      <c r="N23" s="241"/>
      <c r="O23" s="235" t="s">
        <v>12</v>
      </c>
      <c r="P23" s="236"/>
      <c r="Q23" s="236"/>
      <c r="R23" s="236"/>
      <c r="S23" s="247" t="str">
        <f>IF(VLOOKUP($AY$2,Data,26,FALSE)=0,"-",VLOOKUP($AY$2,Data,26,FALSE))</f>
        <v>-</v>
      </c>
      <c r="T23" s="247"/>
      <c r="U23" s="247"/>
      <c r="V23" s="247"/>
      <c r="W23" s="247"/>
      <c r="X23" s="247"/>
      <c r="Y23" s="247"/>
      <c r="Z23" s="247"/>
      <c r="AA23" s="247"/>
      <c r="AB23" s="248" t="s">
        <v>53</v>
      </c>
      <c r="AC23" s="248"/>
      <c r="AD23" s="248"/>
      <c r="AE23" s="249"/>
      <c r="AF23" s="235" t="s">
        <v>13</v>
      </c>
      <c r="AG23" s="236"/>
      <c r="AH23" s="236"/>
      <c r="AI23" s="236"/>
      <c r="AJ23" s="247" t="str">
        <f>IF(VLOOKUP($AY$2,Data,23,FALSE)=0,"-",VLOOKUP($AY$2,Data,23,FALSE))</f>
        <v>-</v>
      </c>
      <c r="AK23" s="247"/>
      <c r="AL23" s="247"/>
      <c r="AM23" s="247"/>
      <c r="AN23" s="247"/>
      <c r="AO23" s="247"/>
      <c r="AP23" s="247"/>
      <c r="AQ23" s="247"/>
      <c r="AR23" s="247"/>
      <c r="AS23" s="248" t="s">
        <v>54</v>
      </c>
      <c r="AT23" s="248"/>
      <c r="AU23" s="248"/>
      <c r="AV23" s="249"/>
    </row>
    <row r="24" spans="2:48" ht="24.75" customHeight="1">
      <c r="B24" s="173" t="s">
        <v>11</v>
      </c>
      <c r="C24" s="242"/>
      <c r="D24" s="242"/>
      <c r="E24" s="242"/>
      <c r="F24" s="242"/>
      <c r="G24" s="242"/>
      <c r="H24" s="253" t="s">
        <v>5</v>
      </c>
      <c r="I24" s="254"/>
      <c r="J24" s="254"/>
      <c r="K24" s="254"/>
      <c r="L24" s="254"/>
      <c r="M24" s="254"/>
      <c r="N24" s="255"/>
      <c r="O24" s="205" t="s">
        <v>12</v>
      </c>
      <c r="P24" s="206"/>
      <c r="Q24" s="206"/>
      <c r="R24" s="206"/>
      <c r="S24" s="257" t="str">
        <f>IF(VLOOKUP($AY$2,Data,30,FALSE)=0,"-",VLOOKUP($AY$2,Data,30,FALSE))</f>
        <v>-</v>
      </c>
      <c r="T24" s="257"/>
      <c r="U24" s="257"/>
      <c r="V24" s="257"/>
      <c r="W24" s="257"/>
      <c r="X24" s="257"/>
      <c r="Y24" s="257"/>
      <c r="Z24" s="257"/>
      <c r="AA24" s="257"/>
      <c r="AB24" s="237" t="s">
        <v>51</v>
      </c>
      <c r="AC24" s="237"/>
      <c r="AD24" s="237"/>
      <c r="AE24" s="238"/>
      <c r="AF24" s="205" t="s">
        <v>13</v>
      </c>
      <c r="AG24" s="206"/>
      <c r="AH24" s="206"/>
      <c r="AI24" s="206"/>
      <c r="AJ24" s="257" t="str">
        <f>IF(VLOOKUP($AY$2,Data,27,FALSE)=0,"-",VLOOKUP($AY$2,Data,27,FALSE))</f>
        <v>-</v>
      </c>
      <c r="AK24" s="257"/>
      <c r="AL24" s="257"/>
      <c r="AM24" s="257"/>
      <c r="AN24" s="257"/>
      <c r="AO24" s="257"/>
      <c r="AP24" s="257"/>
      <c r="AQ24" s="257"/>
      <c r="AR24" s="257"/>
      <c r="AS24" s="237" t="s">
        <v>52</v>
      </c>
      <c r="AT24" s="237"/>
      <c r="AU24" s="237"/>
      <c r="AV24" s="238"/>
    </row>
    <row r="25" spans="2:48" ht="24.75" customHeight="1">
      <c r="B25" s="243"/>
      <c r="C25" s="244"/>
      <c r="D25" s="244"/>
      <c r="E25" s="244"/>
      <c r="F25" s="244"/>
      <c r="G25" s="244"/>
      <c r="H25" s="227" t="s">
        <v>139</v>
      </c>
      <c r="I25" s="228"/>
      <c r="J25" s="228"/>
      <c r="K25" s="228"/>
      <c r="L25" s="228"/>
      <c r="M25" s="228"/>
      <c r="N25" s="229"/>
      <c r="O25" s="230" t="s">
        <v>12</v>
      </c>
      <c r="P25" s="231"/>
      <c r="Q25" s="231"/>
      <c r="R25" s="231"/>
      <c r="S25" s="232" t="str">
        <f>IF(VLOOKUP($AY$2,Data,31,FALSE)=0,"-",VLOOKUP($AY$2,Data,31,FALSE))</f>
        <v>-</v>
      </c>
      <c r="T25" s="232"/>
      <c r="U25" s="232"/>
      <c r="V25" s="232"/>
      <c r="W25" s="232"/>
      <c r="X25" s="232"/>
      <c r="Y25" s="232"/>
      <c r="Z25" s="232"/>
      <c r="AA25" s="232"/>
      <c r="AB25" s="233" t="s">
        <v>53</v>
      </c>
      <c r="AC25" s="233"/>
      <c r="AD25" s="233"/>
      <c r="AE25" s="234"/>
      <c r="AF25" s="230" t="s">
        <v>13</v>
      </c>
      <c r="AG25" s="231"/>
      <c r="AH25" s="231"/>
      <c r="AI25" s="231"/>
      <c r="AJ25" s="232" t="str">
        <f>IF(VLOOKUP($AY$2,Data,28,FALSE)=0,"-",VLOOKUP($AY$2,Data,28,FALSE))</f>
        <v>-</v>
      </c>
      <c r="AK25" s="232"/>
      <c r="AL25" s="232"/>
      <c r="AM25" s="232"/>
      <c r="AN25" s="232"/>
      <c r="AO25" s="232"/>
      <c r="AP25" s="232"/>
      <c r="AQ25" s="232"/>
      <c r="AR25" s="232"/>
      <c r="AS25" s="233" t="s">
        <v>54</v>
      </c>
      <c r="AT25" s="233"/>
      <c r="AU25" s="233"/>
      <c r="AV25" s="234"/>
    </row>
    <row r="26" spans="2:48" ht="24.75" customHeight="1">
      <c r="B26" s="245"/>
      <c r="C26" s="246"/>
      <c r="D26" s="246"/>
      <c r="E26" s="246"/>
      <c r="F26" s="246"/>
      <c r="G26" s="246"/>
      <c r="H26" s="239" t="s">
        <v>140</v>
      </c>
      <c r="I26" s="240"/>
      <c r="J26" s="240"/>
      <c r="K26" s="240"/>
      <c r="L26" s="240"/>
      <c r="M26" s="240"/>
      <c r="N26" s="241"/>
      <c r="O26" s="235" t="s">
        <v>12</v>
      </c>
      <c r="P26" s="236"/>
      <c r="Q26" s="236"/>
      <c r="R26" s="236"/>
      <c r="S26" s="247" t="str">
        <f>IF(VLOOKUP($AY$2,Data,32,FALSE)=0,"-",VLOOKUP($AY$2,Data,32,FALSE))</f>
        <v>-</v>
      </c>
      <c r="T26" s="247"/>
      <c r="U26" s="247"/>
      <c r="V26" s="247"/>
      <c r="W26" s="247"/>
      <c r="X26" s="247"/>
      <c r="Y26" s="247"/>
      <c r="Z26" s="247"/>
      <c r="AA26" s="247"/>
      <c r="AB26" s="248" t="s">
        <v>53</v>
      </c>
      <c r="AC26" s="248"/>
      <c r="AD26" s="248"/>
      <c r="AE26" s="249"/>
      <c r="AF26" s="235" t="s">
        <v>13</v>
      </c>
      <c r="AG26" s="236"/>
      <c r="AH26" s="236"/>
      <c r="AI26" s="236"/>
      <c r="AJ26" s="247" t="str">
        <f>IF(VLOOKUP($AY$2,Data,29,FALSE)=0,"-",VLOOKUP($AY$2,Data,29,FALSE))</f>
        <v>-</v>
      </c>
      <c r="AK26" s="247"/>
      <c r="AL26" s="247"/>
      <c r="AM26" s="247"/>
      <c r="AN26" s="247"/>
      <c r="AO26" s="247"/>
      <c r="AP26" s="247"/>
      <c r="AQ26" s="247"/>
      <c r="AR26" s="247"/>
      <c r="AS26" s="248" t="s">
        <v>54</v>
      </c>
      <c r="AT26" s="248"/>
      <c r="AU26" s="248"/>
      <c r="AV26" s="249"/>
    </row>
    <row r="27" spans="2:48" ht="24.75" customHeight="1">
      <c r="B27" s="219" t="s">
        <v>7</v>
      </c>
      <c r="C27" s="220"/>
      <c r="D27" s="220"/>
      <c r="E27" s="220"/>
      <c r="F27" s="220"/>
      <c r="G27" s="220"/>
      <c r="H27" s="220"/>
      <c r="I27" s="220"/>
      <c r="J27" s="220"/>
      <c r="K27" s="220"/>
      <c r="L27" s="220"/>
      <c r="M27" s="220"/>
      <c r="N27" s="221"/>
      <c r="O27" s="224" t="s">
        <v>12</v>
      </c>
      <c r="P27" s="225"/>
      <c r="Q27" s="225"/>
      <c r="R27" s="225"/>
      <c r="S27" s="226" t="str">
        <f>IF(VLOOKUP($AY$2,Data,34,FALSE)=0,"-",VLOOKUP($AY$2,Data,34,FALSE))</f>
        <v>-</v>
      </c>
      <c r="T27" s="226"/>
      <c r="U27" s="226"/>
      <c r="V27" s="226"/>
      <c r="W27" s="226"/>
      <c r="X27" s="226"/>
      <c r="Y27" s="226"/>
      <c r="Z27" s="226"/>
      <c r="AA27" s="226"/>
      <c r="AB27" s="222" t="s">
        <v>51</v>
      </c>
      <c r="AC27" s="222"/>
      <c r="AD27" s="222"/>
      <c r="AE27" s="223"/>
      <c r="AF27" s="224" t="s">
        <v>13</v>
      </c>
      <c r="AG27" s="225"/>
      <c r="AH27" s="225"/>
      <c r="AI27" s="225"/>
      <c r="AJ27" s="226" t="str">
        <f>IF(VLOOKUP($AY$2,Data,33,FALSE)=0,"-",VLOOKUP($AY$2,Data,33,FALSE))</f>
        <v>-</v>
      </c>
      <c r="AK27" s="226"/>
      <c r="AL27" s="226"/>
      <c r="AM27" s="226"/>
      <c r="AN27" s="226"/>
      <c r="AO27" s="226"/>
      <c r="AP27" s="226"/>
      <c r="AQ27" s="226"/>
      <c r="AR27" s="226"/>
      <c r="AS27" s="222" t="s">
        <v>52</v>
      </c>
      <c r="AT27" s="222"/>
      <c r="AU27" s="222"/>
      <c r="AV27" s="223"/>
    </row>
    <row r="28" spans="2:48" ht="24.75" customHeight="1">
      <c r="B28" s="219" t="s">
        <v>14</v>
      </c>
      <c r="C28" s="220"/>
      <c r="D28" s="220"/>
      <c r="E28" s="220"/>
      <c r="F28" s="220"/>
      <c r="G28" s="220"/>
      <c r="H28" s="220"/>
      <c r="I28" s="220"/>
      <c r="J28" s="220"/>
      <c r="K28" s="220"/>
      <c r="L28" s="220"/>
      <c r="M28" s="220"/>
      <c r="N28" s="221"/>
      <c r="O28" s="224" t="s">
        <v>12</v>
      </c>
      <c r="P28" s="225"/>
      <c r="Q28" s="225"/>
      <c r="R28" s="225"/>
      <c r="S28" s="226" t="str">
        <f>IF(VLOOKUP($AY$2,Data,38,FALSE)=0,"-",VLOOKUP($AY$2,Data,38,FALSE))</f>
        <v>-</v>
      </c>
      <c r="T28" s="226"/>
      <c r="U28" s="226"/>
      <c r="V28" s="226"/>
      <c r="W28" s="226"/>
      <c r="X28" s="226"/>
      <c r="Y28" s="226"/>
      <c r="Z28" s="226"/>
      <c r="AA28" s="226"/>
      <c r="AB28" s="222" t="s">
        <v>55</v>
      </c>
      <c r="AC28" s="222"/>
      <c r="AD28" s="222"/>
      <c r="AE28" s="223"/>
      <c r="AF28" s="224" t="s">
        <v>13</v>
      </c>
      <c r="AG28" s="225"/>
      <c r="AH28" s="225"/>
      <c r="AI28" s="225"/>
      <c r="AJ28" s="226" t="str">
        <f>IF(VLOOKUP($AY$2,Data,35,FALSE)=0,"-",VLOOKUP($AY$2,Data,35,FALSE))</f>
        <v>-</v>
      </c>
      <c r="AK28" s="226"/>
      <c r="AL28" s="226"/>
      <c r="AM28" s="226"/>
      <c r="AN28" s="226"/>
      <c r="AO28" s="226"/>
      <c r="AP28" s="226"/>
      <c r="AQ28" s="226"/>
      <c r="AR28" s="226"/>
      <c r="AS28" s="222" t="s">
        <v>56</v>
      </c>
      <c r="AT28" s="222"/>
      <c r="AU28" s="222"/>
      <c r="AV28" s="223"/>
    </row>
    <row r="29" spans="2:48" ht="24.75" customHeight="1">
      <c r="B29" s="219" t="s">
        <v>15</v>
      </c>
      <c r="C29" s="220"/>
      <c r="D29" s="220"/>
      <c r="E29" s="220"/>
      <c r="F29" s="220"/>
      <c r="G29" s="220"/>
      <c r="H29" s="220"/>
      <c r="I29" s="220"/>
      <c r="J29" s="220"/>
      <c r="K29" s="220"/>
      <c r="L29" s="220"/>
      <c r="M29" s="220"/>
      <c r="N29" s="221"/>
      <c r="O29" s="224" t="s">
        <v>12</v>
      </c>
      <c r="P29" s="225"/>
      <c r="Q29" s="225"/>
      <c r="R29" s="225"/>
      <c r="S29" s="226" t="str">
        <f>IF(VLOOKUP($AY$2,Data,39,FALSE)=0,"-",VLOOKUP($AY$2,Data,39,FALSE))</f>
        <v>-</v>
      </c>
      <c r="T29" s="226"/>
      <c r="U29" s="226"/>
      <c r="V29" s="226"/>
      <c r="W29" s="226"/>
      <c r="X29" s="226"/>
      <c r="Y29" s="226"/>
      <c r="Z29" s="226"/>
      <c r="AA29" s="226"/>
      <c r="AB29" s="222" t="s">
        <v>51</v>
      </c>
      <c r="AC29" s="222"/>
      <c r="AD29" s="222"/>
      <c r="AE29" s="223"/>
      <c r="AF29" s="224" t="s">
        <v>13</v>
      </c>
      <c r="AG29" s="225"/>
      <c r="AH29" s="225"/>
      <c r="AI29" s="225"/>
      <c r="AJ29" s="226" t="str">
        <f>IF(VLOOKUP($AY$2,Data,36,FALSE)=0,"-",VLOOKUP($AY$2,Data,36,FALSE))</f>
        <v>-</v>
      </c>
      <c r="AK29" s="226"/>
      <c r="AL29" s="226"/>
      <c r="AM29" s="226"/>
      <c r="AN29" s="226"/>
      <c r="AO29" s="226"/>
      <c r="AP29" s="226"/>
      <c r="AQ29" s="226"/>
      <c r="AR29" s="226"/>
      <c r="AS29" s="222" t="s">
        <v>52</v>
      </c>
      <c r="AT29" s="222"/>
      <c r="AU29" s="222"/>
      <c r="AV29" s="223"/>
    </row>
    <row r="30" spans="2:48" ht="24.75" customHeight="1">
      <c r="B30" s="202" t="s">
        <v>18</v>
      </c>
      <c r="C30" s="203"/>
      <c r="D30" s="203"/>
      <c r="E30" s="203"/>
      <c r="F30" s="203"/>
      <c r="G30" s="203"/>
      <c r="H30" s="203"/>
      <c r="I30" s="203"/>
      <c r="J30" s="203"/>
      <c r="K30" s="203"/>
      <c r="L30" s="203"/>
      <c r="M30" s="203"/>
      <c r="N30" s="204"/>
      <c r="O30" s="205" t="s">
        <v>12</v>
      </c>
      <c r="P30" s="206"/>
      <c r="Q30" s="206"/>
      <c r="R30" s="206"/>
      <c r="S30" s="257" t="str">
        <f>IF(VLOOKUP($AY$2,Data,40,FALSE)=0,"-",VLOOKUP($AY$2,Data,40,FALSE))</f>
        <v>-</v>
      </c>
      <c r="T30" s="257"/>
      <c r="U30" s="257"/>
      <c r="V30" s="257"/>
      <c r="W30" s="257"/>
      <c r="X30" s="257"/>
      <c r="Y30" s="257"/>
      <c r="Z30" s="257"/>
      <c r="AA30" s="257"/>
      <c r="AB30" s="208" t="s">
        <v>51</v>
      </c>
      <c r="AC30" s="208"/>
      <c r="AD30" s="208"/>
      <c r="AE30" s="209"/>
      <c r="AF30" s="205" t="s">
        <v>13</v>
      </c>
      <c r="AG30" s="206"/>
      <c r="AH30" s="206"/>
      <c r="AI30" s="206"/>
      <c r="AJ30" s="257" t="str">
        <f>IF(VLOOKUP($AY$2,Data,37,FALSE)=0,"-",VLOOKUP($AY$2,Data,37,FALSE))</f>
        <v>-</v>
      </c>
      <c r="AK30" s="257"/>
      <c r="AL30" s="257"/>
      <c r="AM30" s="257"/>
      <c r="AN30" s="257"/>
      <c r="AO30" s="257"/>
      <c r="AP30" s="257"/>
      <c r="AQ30" s="257"/>
      <c r="AR30" s="257"/>
      <c r="AS30" s="208" t="s">
        <v>52</v>
      </c>
      <c r="AT30" s="208"/>
      <c r="AU30" s="208"/>
      <c r="AV30" s="209"/>
    </row>
    <row r="31" spans="2:48" ht="33.75" customHeight="1">
      <c r="B31" s="202" t="s">
        <v>16</v>
      </c>
      <c r="C31" s="203"/>
      <c r="D31" s="203"/>
      <c r="E31" s="203"/>
      <c r="F31" s="203"/>
      <c r="G31" s="203"/>
      <c r="H31" s="203"/>
      <c r="I31" s="203"/>
      <c r="J31" s="203"/>
      <c r="K31" s="203"/>
      <c r="L31" s="203"/>
      <c r="M31" s="203"/>
      <c r="N31" s="204"/>
      <c r="O31" s="318" t="str">
        <f>IF(VLOOKUP($AY$2,Data,41,FALSE)=0,"-",VLOOKUP($AY$2,Data,41,FALSE))</f>
        <v>-</v>
      </c>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20"/>
    </row>
    <row r="32" spans="2:48" ht="21.75" customHeight="1">
      <c r="B32" s="219" t="s">
        <v>8</v>
      </c>
      <c r="C32" s="220"/>
      <c r="D32" s="220"/>
      <c r="E32" s="220"/>
      <c r="F32" s="220"/>
      <c r="G32" s="220"/>
      <c r="H32" s="220"/>
      <c r="I32" s="220"/>
      <c r="J32" s="220"/>
      <c r="K32" s="220"/>
      <c r="L32" s="220"/>
      <c r="M32" s="220"/>
      <c r="N32" s="221"/>
      <c r="O32" s="318" t="str">
        <f>IF(VLOOKUP($AY$2,Data,42,FALSE)=0,"-",VLOOKUP($AY$2,Data,42,FALSE))</f>
        <v>-</v>
      </c>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20"/>
    </row>
    <row r="33" spans="2:48" ht="18.600000000000001" customHeight="1">
      <c r="B33" s="173" t="s">
        <v>2</v>
      </c>
      <c r="C33" s="211"/>
      <c r="D33" s="211"/>
      <c r="E33" s="211"/>
      <c r="F33" s="211"/>
      <c r="G33" s="211"/>
      <c r="H33" s="211"/>
      <c r="I33" s="211"/>
      <c r="J33" s="211"/>
      <c r="K33" s="211"/>
      <c r="L33" s="211"/>
      <c r="M33" s="211"/>
      <c r="N33" s="212"/>
      <c r="O33" s="179" t="s">
        <v>46</v>
      </c>
      <c r="P33" s="180"/>
      <c r="Q33" s="180"/>
      <c r="R33" s="180"/>
      <c r="S33" s="180"/>
      <c r="T33" s="180"/>
      <c r="U33" s="180"/>
      <c r="V33" s="181"/>
      <c r="W33" s="327">
        <f>VLOOKUP($AY$2,Data,43,FALSE)</f>
        <v>0</v>
      </c>
      <c r="X33" s="328"/>
      <c r="Y33" s="328"/>
      <c r="Z33" s="328"/>
      <c r="AA33" s="328"/>
      <c r="AB33" s="328"/>
      <c r="AC33" s="328"/>
      <c r="AD33" s="328"/>
      <c r="AE33" s="329"/>
      <c r="AF33" s="182" t="s">
        <v>47</v>
      </c>
      <c r="AG33" s="180"/>
      <c r="AH33" s="180"/>
      <c r="AI33" s="180"/>
      <c r="AJ33" s="180"/>
      <c r="AK33" s="180"/>
      <c r="AL33" s="180"/>
      <c r="AM33" s="181"/>
      <c r="AN33" s="327">
        <f>VLOOKUP($AY$2,Data,44,FALSE)</f>
        <v>0</v>
      </c>
      <c r="AO33" s="328"/>
      <c r="AP33" s="328"/>
      <c r="AQ33" s="328"/>
      <c r="AR33" s="328"/>
      <c r="AS33" s="328"/>
      <c r="AT33" s="328"/>
      <c r="AU33" s="328"/>
      <c r="AV33" s="330"/>
    </row>
    <row r="34" spans="2:48" ht="18.600000000000001" customHeight="1">
      <c r="B34" s="213"/>
      <c r="C34" s="214"/>
      <c r="D34" s="214"/>
      <c r="E34" s="214"/>
      <c r="F34" s="214"/>
      <c r="G34" s="214"/>
      <c r="H34" s="214"/>
      <c r="I34" s="214"/>
      <c r="J34" s="214"/>
      <c r="K34" s="214"/>
      <c r="L34" s="214"/>
      <c r="M34" s="214"/>
      <c r="N34" s="215"/>
      <c r="O34" s="183" t="s">
        <v>0</v>
      </c>
      <c r="P34" s="184"/>
      <c r="Q34" s="184"/>
      <c r="R34" s="184"/>
      <c r="S34" s="184"/>
      <c r="T34" s="184"/>
      <c r="U34" s="184"/>
      <c r="V34" s="185"/>
      <c r="W34" s="321">
        <f>VLOOKUP($AY$2,Data,45,FALSE)</f>
        <v>0</v>
      </c>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3"/>
    </row>
    <row r="35" spans="2:48" ht="18.600000000000001" customHeight="1">
      <c r="B35" s="173" t="s">
        <v>3</v>
      </c>
      <c r="C35" s="174"/>
      <c r="D35" s="174"/>
      <c r="E35" s="174"/>
      <c r="F35" s="174"/>
      <c r="G35" s="174"/>
      <c r="H35" s="174"/>
      <c r="I35" s="174"/>
      <c r="J35" s="174"/>
      <c r="K35" s="174"/>
      <c r="L35" s="174"/>
      <c r="M35" s="174"/>
      <c r="N35" s="175"/>
      <c r="O35" s="179" t="s">
        <v>46</v>
      </c>
      <c r="P35" s="180"/>
      <c r="Q35" s="180"/>
      <c r="R35" s="180"/>
      <c r="S35" s="180"/>
      <c r="T35" s="180"/>
      <c r="U35" s="180"/>
      <c r="V35" s="181"/>
      <c r="W35" s="327" t="str">
        <f>VLOOKUP($AY$2,Data,46,FALSE)</f>
        <v>－</v>
      </c>
      <c r="X35" s="328"/>
      <c r="Y35" s="328"/>
      <c r="Z35" s="328"/>
      <c r="AA35" s="328"/>
      <c r="AB35" s="328"/>
      <c r="AC35" s="328"/>
      <c r="AD35" s="328"/>
      <c r="AE35" s="329"/>
      <c r="AF35" s="182" t="s">
        <v>47</v>
      </c>
      <c r="AG35" s="180"/>
      <c r="AH35" s="180"/>
      <c r="AI35" s="180"/>
      <c r="AJ35" s="180"/>
      <c r="AK35" s="180"/>
      <c r="AL35" s="180"/>
      <c r="AM35" s="181"/>
      <c r="AN35" s="327" t="str">
        <f>VLOOKUP($AY$2,Data,47,FALSE)</f>
        <v>（選択して下さい）</v>
      </c>
      <c r="AO35" s="328"/>
      <c r="AP35" s="328"/>
      <c r="AQ35" s="328"/>
      <c r="AR35" s="328"/>
      <c r="AS35" s="328"/>
      <c r="AT35" s="328"/>
      <c r="AU35" s="328"/>
      <c r="AV35" s="330"/>
    </row>
    <row r="36" spans="2:48" ht="18.600000000000001" customHeight="1">
      <c r="B36" s="176"/>
      <c r="C36" s="177"/>
      <c r="D36" s="177"/>
      <c r="E36" s="177"/>
      <c r="F36" s="177"/>
      <c r="G36" s="177"/>
      <c r="H36" s="177"/>
      <c r="I36" s="177"/>
      <c r="J36" s="177"/>
      <c r="K36" s="177"/>
      <c r="L36" s="177"/>
      <c r="M36" s="177"/>
      <c r="N36" s="178"/>
      <c r="O36" s="183" t="s">
        <v>0</v>
      </c>
      <c r="P36" s="184"/>
      <c r="Q36" s="184"/>
      <c r="R36" s="184"/>
      <c r="S36" s="184"/>
      <c r="T36" s="184"/>
      <c r="U36" s="184"/>
      <c r="V36" s="185"/>
      <c r="W36" s="321">
        <f>VLOOKUP($AY$2,Data,48,FALSE)</f>
        <v>0</v>
      </c>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3"/>
    </row>
    <row r="37" spans="2:48" ht="18.600000000000001" customHeight="1">
      <c r="B37" s="189" t="s">
        <v>1</v>
      </c>
      <c r="C37" s="174"/>
      <c r="D37" s="174"/>
      <c r="E37" s="174"/>
      <c r="F37" s="174"/>
      <c r="G37" s="174"/>
      <c r="H37" s="174"/>
      <c r="I37" s="174"/>
      <c r="J37" s="174"/>
      <c r="K37" s="174"/>
      <c r="L37" s="174"/>
      <c r="M37" s="174"/>
      <c r="N37" s="175"/>
      <c r="O37" s="324">
        <f>VLOOKUP($AY$2,Data,49,FALSE)</f>
        <v>0</v>
      </c>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6"/>
    </row>
    <row r="38" spans="2:48" ht="18.600000000000001" customHeight="1">
      <c r="B38" s="190"/>
      <c r="C38" s="191"/>
      <c r="D38" s="191"/>
      <c r="E38" s="191"/>
      <c r="F38" s="191"/>
      <c r="G38" s="191"/>
      <c r="H38" s="191"/>
      <c r="I38" s="191"/>
      <c r="J38" s="191"/>
      <c r="K38" s="191"/>
      <c r="L38" s="191"/>
      <c r="M38" s="191"/>
      <c r="N38" s="192"/>
      <c r="O38" s="196"/>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8"/>
    </row>
    <row r="39" spans="2:48" ht="18.600000000000001" customHeight="1">
      <c r="B39" s="190"/>
      <c r="C39" s="191"/>
      <c r="D39" s="191"/>
      <c r="E39" s="191"/>
      <c r="F39" s="191"/>
      <c r="G39" s="191"/>
      <c r="H39" s="191"/>
      <c r="I39" s="191"/>
      <c r="J39" s="191"/>
      <c r="K39" s="191"/>
      <c r="L39" s="191"/>
      <c r="M39" s="191"/>
      <c r="N39" s="192"/>
      <c r="O39" s="199"/>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1"/>
    </row>
    <row r="40" spans="2:48" ht="18.600000000000001" customHeight="1">
      <c r="B40" s="190"/>
      <c r="C40" s="191"/>
      <c r="D40" s="191"/>
      <c r="E40" s="191"/>
      <c r="F40" s="191"/>
      <c r="G40" s="191"/>
      <c r="H40" s="191"/>
      <c r="I40" s="191"/>
      <c r="J40" s="191"/>
      <c r="K40" s="191"/>
      <c r="L40" s="191"/>
      <c r="M40" s="191"/>
      <c r="N40" s="192"/>
      <c r="O40" s="199"/>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1"/>
    </row>
    <row r="41" spans="2:48" ht="18.600000000000001" customHeight="1">
      <c r="B41" s="190"/>
      <c r="C41" s="191"/>
      <c r="D41" s="191"/>
      <c r="E41" s="191"/>
      <c r="F41" s="191"/>
      <c r="G41" s="191"/>
      <c r="H41" s="191"/>
      <c r="I41" s="191"/>
      <c r="J41" s="191"/>
      <c r="K41" s="191"/>
      <c r="L41" s="191"/>
      <c r="M41" s="191"/>
      <c r="N41" s="192"/>
      <c r="O41" s="168"/>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70"/>
    </row>
    <row r="42" spans="2:48" ht="18.600000000000001" customHeight="1">
      <c r="B42" s="171" t="s">
        <v>20</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row>
    <row r="43" spans="2:48" ht="18.600000000000001" customHeight="1">
      <c r="B43" s="172" t="s">
        <v>57</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row>
  </sheetData>
  <mergeCells count="154">
    <mergeCell ref="AS25:AV25"/>
    <mergeCell ref="AB30:AE30"/>
    <mergeCell ref="B6:N6"/>
    <mergeCell ref="O16:R16"/>
    <mergeCell ref="O17:R17"/>
    <mergeCell ref="AB18:AE18"/>
    <mergeCell ref="AS16:AV16"/>
    <mergeCell ref="B21:G23"/>
    <mergeCell ref="O23:R23"/>
    <mergeCell ref="S23:AA23"/>
    <mergeCell ref="O26:R26"/>
    <mergeCell ref="S26:AA26"/>
    <mergeCell ref="AB21:AE21"/>
    <mergeCell ref="AB22:AE22"/>
    <mergeCell ref="H23:N23"/>
    <mergeCell ref="H26:N26"/>
    <mergeCell ref="S24:AA24"/>
    <mergeCell ref="H24:N24"/>
    <mergeCell ref="O22:R22"/>
    <mergeCell ref="O6:AV6"/>
    <mergeCell ref="AK17:AQ17"/>
    <mergeCell ref="S25:AA25"/>
    <mergeCell ref="AF22:AI22"/>
    <mergeCell ref="AB24:AE24"/>
    <mergeCell ref="O18:R18"/>
    <mergeCell ref="AB20:AE20"/>
    <mergeCell ref="H25:N25"/>
    <mergeCell ref="B27:N27"/>
    <mergeCell ref="B24:G26"/>
    <mergeCell ref="B43:AV43"/>
    <mergeCell ref="W34:AV34"/>
    <mergeCell ref="B33:N34"/>
    <mergeCell ref="B42:AV42"/>
    <mergeCell ref="B35:N36"/>
    <mergeCell ref="O37:AV37"/>
    <mergeCell ref="O39:AV39"/>
    <mergeCell ref="O36:V36"/>
    <mergeCell ref="B30:N30"/>
    <mergeCell ref="B31:N31"/>
    <mergeCell ref="O30:R30"/>
    <mergeCell ref="O31:AV31"/>
    <mergeCell ref="AF33:AM33"/>
    <mergeCell ref="S30:AA30"/>
    <mergeCell ref="AJ30:AR30"/>
    <mergeCell ref="O38:AV38"/>
    <mergeCell ref="O34:V34"/>
    <mergeCell ref="B32:N32"/>
    <mergeCell ref="AS30:AV30"/>
    <mergeCell ref="AF30:AI30"/>
    <mergeCell ref="AS28:AV28"/>
    <mergeCell ref="B28:N28"/>
    <mergeCell ref="B29:N29"/>
    <mergeCell ref="AJ25:AR25"/>
    <mergeCell ref="AJ20:AR20"/>
    <mergeCell ref="AJ21:AR21"/>
    <mergeCell ref="AS22:AV22"/>
    <mergeCell ref="AS21:AV21"/>
    <mergeCell ref="AF20:AI20"/>
    <mergeCell ref="AF21:AI21"/>
    <mergeCell ref="AJ28:AR28"/>
    <mergeCell ref="AS20:AV20"/>
    <mergeCell ref="AS23:AV23"/>
    <mergeCell ref="AS29:AV29"/>
    <mergeCell ref="AF28:AI28"/>
    <mergeCell ref="AB26:AE26"/>
    <mergeCell ref="AF26:AI26"/>
    <mergeCell ref="S22:AA22"/>
    <mergeCell ref="S29:AA29"/>
    <mergeCell ref="AS26:AV26"/>
    <mergeCell ref="AS24:AV24"/>
    <mergeCell ref="AJ27:AR27"/>
    <mergeCell ref="AJ23:AR23"/>
    <mergeCell ref="AJ24:AR24"/>
    <mergeCell ref="AN35:AV35"/>
    <mergeCell ref="W36:AV36"/>
    <mergeCell ref="AF35:AM35"/>
    <mergeCell ref="W33:AE33"/>
    <mergeCell ref="AN33:AV33"/>
    <mergeCell ref="W35:AE35"/>
    <mergeCell ref="O32:AV32"/>
    <mergeCell ref="O33:V33"/>
    <mergeCell ref="O35:V35"/>
    <mergeCell ref="AF29:AI29"/>
    <mergeCell ref="AB27:AE27"/>
    <mergeCell ref="AB28:AE28"/>
    <mergeCell ref="AB29:AE29"/>
    <mergeCell ref="S27:AA27"/>
    <mergeCell ref="AJ29:AR29"/>
    <mergeCell ref="B15:G20"/>
    <mergeCell ref="O19:R19"/>
    <mergeCell ref="H18:N18"/>
    <mergeCell ref="AB19:AE19"/>
    <mergeCell ref="AJ19:AR19"/>
    <mergeCell ref="AF18:AI18"/>
    <mergeCell ref="AF19:AI19"/>
    <mergeCell ref="AJ18:AR18"/>
    <mergeCell ref="O28:R28"/>
    <mergeCell ref="O29:R29"/>
    <mergeCell ref="O20:R20"/>
    <mergeCell ref="O21:R21"/>
    <mergeCell ref="AB23:AE23"/>
    <mergeCell ref="S28:AA28"/>
    <mergeCell ref="AJ22:AR22"/>
    <mergeCell ref="H22:N22"/>
    <mergeCell ref="AF23:AI23"/>
    <mergeCell ref="AF24:AI24"/>
    <mergeCell ref="B13:N14"/>
    <mergeCell ref="O13:AV14"/>
    <mergeCell ref="AB15:AE15"/>
    <mergeCell ref="H15:N15"/>
    <mergeCell ref="H16:N16"/>
    <mergeCell ref="AB17:AE17"/>
    <mergeCell ref="O27:R27"/>
    <mergeCell ref="AB25:AE25"/>
    <mergeCell ref="S15:AA15"/>
    <mergeCell ref="O15:R15"/>
    <mergeCell ref="T17:Z17"/>
    <mergeCell ref="AS15:AV15"/>
    <mergeCell ref="AF15:AI15"/>
    <mergeCell ref="AF16:AI16"/>
    <mergeCell ref="AF17:AI17"/>
    <mergeCell ref="AB16:AE16"/>
    <mergeCell ref="O25:R25"/>
    <mergeCell ref="AS17:AV17"/>
    <mergeCell ref="AJ26:AR26"/>
    <mergeCell ref="AS19:AV19"/>
    <mergeCell ref="AS18:AV18"/>
    <mergeCell ref="AF25:AI25"/>
    <mergeCell ref="AF27:AI27"/>
    <mergeCell ref="O24:R24"/>
    <mergeCell ref="B4:N5"/>
    <mergeCell ref="AJ15:AR15"/>
    <mergeCell ref="B2:AV2"/>
    <mergeCell ref="O41:AV41"/>
    <mergeCell ref="B37:N41"/>
    <mergeCell ref="B11:N12"/>
    <mergeCell ref="O11:AV12"/>
    <mergeCell ref="O40:AV40"/>
    <mergeCell ref="S20:AA20"/>
    <mergeCell ref="S21:AA21"/>
    <mergeCell ref="AJ16:AR16"/>
    <mergeCell ref="H19:N19"/>
    <mergeCell ref="O4:AV5"/>
    <mergeCell ref="H20:N20"/>
    <mergeCell ref="H21:N21"/>
    <mergeCell ref="S16:AA16"/>
    <mergeCell ref="S18:AA18"/>
    <mergeCell ref="S19:AA19"/>
    <mergeCell ref="H17:N17"/>
    <mergeCell ref="B7:N8"/>
    <mergeCell ref="O7:AV8"/>
    <mergeCell ref="AS27:AV27"/>
    <mergeCell ref="B9:N10"/>
    <mergeCell ref="O9:AV10"/>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282" t="s">
        <v>40</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X2" s="13" t="s">
        <v>65</v>
      </c>
      <c r="AY2" s="14">
        <v>5</v>
      </c>
    </row>
    <row r="3" spans="2:51" ht="9.75" customHeight="1">
      <c r="AS3" s="3"/>
      <c r="AT3" s="3"/>
      <c r="AU3" s="3"/>
      <c r="AV3" s="2"/>
    </row>
    <row r="4" spans="2:51" ht="15.75" customHeight="1">
      <c r="B4" s="284" t="s">
        <v>137</v>
      </c>
      <c r="C4" s="285"/>
      <c r="D4" s="285"/>
      <c r="E4" s="285"/>
      <c r="F4" s="285"/>
      <c r="G4" s="285"/>
      <c r="H4" s="285"/>
      <c r="I4" s="285"/>
      <c r="J4" s="285"/>
      <c r="K4" s="285"/>
      <c r="L4" s="285"/>
      <c r="M4" s="285"/>
      <c r="N4" s="286"/>
      <c r="O4" s="284">
        <f>VLOOKUP($AY$2,Data,3,FALSE)</f>
        <v>0</v>
      </c>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6"/>
    </row>
    <row r="5" spans="2:51" ht="15.75" customHeight="1">
      <c r="B5" s="287"/>
      <c r="C5" s="288"/>
      <c r="D5" s="288"/>
      <c r="E5" s="288"/>
      <c r="F5" s="288"/>
      <c r="G5" s="288"/>
      <c r="H5" s="288"/>
      <c r="I5" s="288"/>
      <c r="J5" s="288"/>
      <c r="K5" s="288"/>
      <c r="L5" s="288"/>
      <c r="M5" s="288"/>
      <c r="N5" s="289"/>
      <c r="O5" s="287"/>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9"/>
    </row>
    <row r="6" spans="2:51" ht="23.25" customHeight="1">
      <c r="B6" s="296" t="s">
        <v>29</v>
      </c>
      <c r="C6" s="297"/>
      <c r="D6" s="297"/>
      <c r="E6" s="297"/>
      <c r="F6" s="297"/>
      <c r="G6" s="297"/>
      <c r="H6" s="297"/>
      <c r="I6" s="297"/>
      <c r="J6" s="297"/>
      <c r="K6" s="297"/>
      <c r="L6" s="297"/>
      <c r="M6" s="297"/>
      <c r="N6" s="298"/>
      <c r="O6" s="315">
        <f>VLOOKUP($AY$2,Data,4,FALSE)</f>
        <v>0</v>
      </c>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7"/>
    </row>
    <row r="7" spans="2:51" ht="18.600000000000001" customHeight="1">
      <c r="B7" s="173" t="s">
        <v>41</v>
      </c>
      <c r="C7" s="174"/>
      <c r="D7" s="174"/>
      <c r="E7" s="174"/>
      <c r="F7" s="174"/>
      <c r="G7" s="174"/>
      <c r="H7" s="174"/>
      <c r="I7" s="174"/>
      <c r="J7" s="174"/>
      <c r="K7" s="174"/>
      <c r="L7" s="174"/>
      <c r="M7" s="174"/>
      <c r="N7" s="175"/>
      <c r="O7" s="284" t="str">
        <f>VLOOKUP($AY$2,Data,5,FALSE)&amp;VLOOKUP($AY$2,Data,6,FALSE)</f>
        <v/>
      </c>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6"/>
    </row>
    <row r="8" spans="2:51" ht="18.600000000000001" customHeight="1">
      <c r="B8" s="176"/>
      <c r="C8" s="177"/>
      <c r="D8" s="177"/>
      <c r="E8" s="177"/>
      <c r="F8" s="177"/>
      <c r="G8" s="177"/>
      <c r="H8" s="177"/>
      <c r="I8" s="177"/>
      <c r="J8" s="177"/>
      <c r="K8" s="177"/>
      <c r="L8" s="177"/>
      <c r="M8" s="177"/>
      <c r="N8" s="178"/>
      <c r="O8" s="287"/>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9"/>
    </row>
    <row r="9" spans="2:51" ht="17.25" customHeight="1">
      <c r="B9" s="173" t="s">
        <v>30</v>
      </c>
      <c r="C9" s="174"/>
      <c r="D9" s="174"/>
      <c r="E9" s="174"/>
      <c r="F9" s="174"/>
      <c r="G9" s="174"/>
      <c r="H9" s="174"/>
      <c r="I9" s="174"/>
      <c r="J9" s="174"/>
      <c r="K9" s="174"/>
      <c r="L9" s="174"/>
      <c r="M9" s="174"/>
      <c r="N9" s="175"/>
      <c r="O9" s="284">
        <f>VLOOKUP($AY$2,Data,7,FALSE)</f>
        <v>0</v>
      </c>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6"/>
    </row>
    <row r="10" spans="2:51" ht="17.25" customHeight="1">
      <c r="B10" s="176"/>
      <c r="C10" s="177"/>
      <c r="D10" s="177"/>
      <c r="E10" s="177"/>
      <c r="F10" s="177"/>
      <c r="G10" s="177"/>
      <c r="H10" s="177"/>
      <c r="I10" s="177"/>
      <c r="J10" s="177"/>
      <c r="K10" s="177"/>
      <c r="L10" s="177"/>
      <c r="M10" s="177"/>
      <c r="N10" s="178"/>
      <c r="O10" s="287"/>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9"/>
    </row>
    <row r="11" spans="2:51" ht="15.75" customHeight="1">
      <c r="B11" s="189" t="s">
        <v>138</v>
      </c>
      <c r="C11" s="174"/>
      <c r="D11" s="174"/>
      <c r="E11" s="174"/>
      <c r="F11" s="174"/>
      <c r="G11" s="174"/>
      <c r="H11" s="174"/>
      <c r="I11" s="174"/>
      <c r="J11" s="174"/>
      <c r="K11" s="174"/>
      <c r="L11" s="174"/>
      <c r="M11" s="174"/>
      <c r="N11" s="175"/>
      <c r="O11" s="331">
        <f>VLOOKUP($AY$2,Data,8,FALSE)</f>
        <v>0</v>
      </c>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3"/>
    </row>
    <row r="12" spans="2:51" ht="15.75" customHeight="1">
      <c r="B12" s="176"/>
      <c r="C12" s="177"/>
      <c r="D12" s="177"/>
      <c r="E12" s="177"/>
      <c r="F12" s="177"/>
      <c r="G12" s="177"/>
      <c r="H12" s="177"/>
      <c r="I12" s="177"/>
      <c r="J12" s="177"/>
      <c r="K12" s="177"/>
      <c r="L12" s="177"/>
      <c r="M12" s="177"/>
      <c r="N12" s="178"/>
      <c r="O12" s="334"/>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6"/>
    </row>
    <row r="13" spans="2:51" ht="18.600000000000001" customHeight="1">
      <c r="B13" s="308" t="s">
        <v>141</v>
      </c>
      <c r="C13" s="309"/>
      <c r="D13" s="309"/>
      <c r="E13" s="309"/>
      <c r="F13" s="309"/>
      <c r="G13" s="309"/>
      <c r="H13" s="309"/>
      <c r="I13" s="309"/>
      <c r="J13" s="309"/>
      <c r="K13" s="309"/>
      <c r="L13" s="309"/>
      <c r="M13" s="309"/>
      <c r="N13" s="310"/>
      <c r="O13" s="268">
        <f>VLOOKUP($AY$2,Data,2,FALSE)</f>
        <v>0</v>
      </c>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70"/>
    </row>
    <row r="14" spans="2:51" ht="18.600000000000001" customHeight="1">
      <c r="B14" s="311"/>
      <c r="C14" s="312"/>
      <c r="D14" s="312"/>
      <c r="E14" s="312"/>
      <c r="F14" s="312"/>
      <c r="G14" s="312"/>
      <c r="H14" s="312"/>
      <c r="I14" s="312"/>
      <c r="J14" s="312"/>
      <c r="K14" s="312"/>
      <c r="L14" s="312"/>
      <c r="M14" s="312"/>
      <c r="N14" s="313"/>
      <c r="O14" s="271"/>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3"/>
    </row>
    <row r="15" spans="2:51" ht="24.75" customHeight="1">
      <c r="B15" s="173" t="s">
        <v>9</v>
      </c>
      <c r="C15" s="174"/>
      <c r="D15" s="174"/>
      <c r="E15" s="174"/>
      <c r="F15" s="174"/>
      <c r="G15" s="304"/>
      <c r="H15" s="253" t="s">
        <v>4</v>
      </c>
      <c r="I15" s="254"/>
      <c r="J15" s="254"/>
      <c r="K15" s="254"/>
      <c r="L15" s="254"/>
      <c r="M15" s="254"/>
      <c r="N15" s="255"/>
      <c r="O15" s="205" t="s">
        <v>12</v>
      </c>
      <c r="P15" s="206"/>
      <c r="Q15" s="206"/>
      <c r="R15" s="206"/>
      <c r="S15" s="274" t="str">
        <f>IF(VLOOKUP($AY$2,Data,10,FALSE)=0,"-",VLOOKUP($AY$2,Data,10,FALSE))</f>
        <v>-</v>
      </c>
      <c r="T15" s="274"/>
      <c r="U15" s="274"/>
      <c r="V15" s="274"/>
      <c r="W15" s="274"/>
      <c r="X15" s="274"/>
      <c r="Y15" s="274"/>
      <c r="Z15" s="274"/>
      <c r="AA15" s="274"/>
      <c r="AB15" s="274"/>
      <c r="AC15" s="274"/>
      <c r="AD15" s="274"/>
      <c r="AE15" s="275"/>
      <c r="AF15" s="205" t="s">
        <v>13</v>
      </c>
      <c r="AG15" s="206"/>
      <c r="AH15" s="206"/>
      <c r="AI15" s="206"/>
      <c r="AJ15" s="274" t="str">
        <f>IF(VLOOKUP($AY$2,Data,9,FALSE)=0,"-",VLOOKUP($AY$2,Data,9,FALSE))</f>
        <v>-</v>
      </c>
      <c r="AK15" s="274"/>
      <c r="AL15" s="274"/>
      <c r="AM15" s="274"/>
      <c r="AN15" s="274"/>
      <c r="AO15" s="274"/>
      <c r="AP15" s="274"/>
      <c r="AQ15" s="274"/>
      <c r="AR15" s="274"/>
      <c r="AS15" s="274"/>
      <c r="AT15" s="274"/>
      <c r="AU15" s="274"/>
      <c r="AV15" s="275"/>
    </row>
    <row r="16" spans="2:51" ht="24.75" customHeight="1">
      <c r="B16" s="190"/>
      <c r="C16" s="191"/>
      <c r="D16" s="191"/>
      <c r="E16" s="191"/>
      <c r="F16" s="191"/>
      <c r="G16" s="305"/>
      <c r="H16" s="227" t="s">
        <v>5</v>
      </c>
      <c r="I16" s="228"/>
      <c r="J16" s="228"/>
      <c r="K16" s="228"/>
      <c r="L16" s="228"/>
      <c r="M16" s="228"/>
      <c r="N16" s="229"/>
      <c r="O16" s="230" t="s">
        <v>12</v>
      </c>
      <c r="P16" s="231"/>
      <c r="Q16" s="231"/>
      <c r="R16" s="231"/>
      <c r="S16" s="232" t="str">
        <f>IF(VLOOKUP($AY$2,Data,16,FALSE)=0,"-",VLOOKUP($AY$2,Data,16,FALSE))</f>
        <v>-</v>
      </c>
      <c r="T16" s="232"/>
      <c r="U16" s="232"/>
      <c r="V16" s="232"/>
      <c r="W16" s="232"/>
      <c r="X16" s="232"/>
      <c r="Y16" s="232"/>
      <c r="Z16" s="232"/>
      <c r="AA16" s="232"/>
      <c r="AB16" s="233" t="s">
        <v>51</v>
      </c>
      <c r="AC16" s="233"/>
      <c r="AD16" s="233"/>
      <c r="AE16" s="234"/>
      <c r="AF16" s="230" t="s">
        <v>13</v>
      </c>
      <c r="AG16" s="231"/>
      <c r="AH16" s="231"/>
      <c r="AI16" s="231"/>
      <c r="AJ16" s="232" t="str">
        <f>IF(VLOOKUP($AY$2,Data,11,FALSE)=0,"-",VLOOKUP($AY$2,Data,11,FALSE))</f>
        <v>（選択して下さい）</v>
      </c>
      <c r="AK16" s="232"/>
      <c r="AL16" s="232"/>
      <c r="AM16" s="232"/>
      <c r="AN16" s="232"/>
      <c r="AO16" s="232"/>
      <c r="AP16" s="232"/>
      <c r="AQ16" s="232"/>
      <c r="AR16" s="232"/>
      <c r="AS16" s="233" t="s">
        <v>52</v>
      </c>
      <c r="AT16" s="233"/>
      <c r="AU16" s="233"/>
      <c r="AV16" s="234"/>
    </row>
    <row r="17" spans="2:48" ht="24.75" customHeight="1">
      <c r="B17" s="190"/>
      <c r="C17" s="191"/>
      <c r="D17" s="191"/>
      <c r="E17" s="191"/>
      <c r="F17" s="191"/>
      <c r="G17" s="305"/>
      <c r="H17" s="299" t="s">
        <v>19</v>
      </c>
      <c r="I17" s="300"/>
      <c r="J17" s="300"/>
      <c r="K17" s="300"/>
      <c r="L17" s="300"/>
      <c r="M17" s="300"/>
      <c r="N17" s="301"/>
      <c r="O17" s="262" t="s">
        <v>12</v>
      </c>
      <c r="P17" s="263"/>
      <c r="Q17" s="263"/>
      <c r="R17" s="263"/>
      <c r="S17" s="15" t="s">
        <v>67</v>
      </c>
      <c r="T17" s="314" t="str">
        <f>IF(VLOOKUP($AY$2,Data,17,FALSE)=0,"-",VLOOKUP($AY$2,Data,17,FALSE))</f>
        <v>-</v>
      </c>
      <c r="U17" s="314"/>
      <c r="V17" s="314"/>
      <c r="W17" s="314"/>
      <c r="X17" s="314"/>
      <c r="Y17" s="314"/>
      <c r="Z17" s="314"/>
      <c r="AA17" s="15" t="s">
        <v>68</v>
      </c>
      <c r="AB17" s="233" t="s">
        <v>51</v>
      </c>
      <c r="AC17" s="233"/>
      <c r="AD17" s="233"/>
      <c r="AE17" s="234"/>
      <c r="AF17" s="262" t="s">
        <v>13</v>
      </c>
      <c r="AG17" s="263"/>
      <c r="AH17" s="263"/>
      <c r="AI17" s="263"/>
      <c r="AJ17" s="15" t="s">
        <v>69</v>
      </c>
      <c r="AK17" s="314" t="str">
        <f>IF(VLOOKUP($AY$2,Data,12,FALSE)=0,"-",VLOOKUP($AY$2,Data,12,FALSE))</f>
        <v>-</v>
      </c>
      <c r="AL17" s="314"/>
      <c r="AM17" s="314"/>
      <c r="AN17" s="314"/>
      <c r="AO17" s="314"/>
      <c r="AP17" s="314"/>
      <c r="AQ17" s="314"/>
      <c r="AR17" s="15" t="s">
        <v>70</v>
      </c>
      <c r="AS17" s="233" t="s">
        <v>52</v>
      </c>
      <c r="AT17" s="233"/>
      <c r="AU17" s="233"/>
      <c r="AV17" s="234"/>
    </row>
    <row r="18" spans="2:48" ht="24.75" customHeight="1">
      <c r="B18" s="190"/>
      <c r="C18" s="191"/>
      <c r="D18" s="191"/>
      <c r="E18" s="191"/>
      <c r="F18" s="191"/>
      <c r="G18" s="305"/>
      <c r="H18" s="265" t="s">
        <v>6</v>
      </c>
      <c r="I18" s="266"/>
      <c r="J18" s="266"/>
      <c r="K18" s="266"/>
      <c r="L18" s="266"/>
      <c r="M18" s="266"/>
      <c r="N18" s="267"/>
      <c r="O18" s="262" t="s">
        <v>12</v>
      </c>
      <c r="P18" s="263"/>
      <c r="Q18" s="263"/>
      <c r="R18" s="263"/>
      <c r="S18" s="314" t="str">
        <f>IF(VLOOKUP($AY$2,Data,18,FALSE)=0,"-",VLOOKUP($AY$2,Data,18,FALSE))</f>
        <v>-</v>
      </c>
      <c r="T18" s="314"/>
      <c r="U18" s="314"/>
      <c r="V18" s="314"/>
      <c r="W18" s="314"/>
      <c r="X18" s="314"/>
      <c r="Y18" s="314"/>
      <c r="Z18" s="314"/>
      <c r="AA18" s="314"/>
      <c r="AB18" s="260"/>
      <c r="AC18" s="260"/>
      <c r="AD18" s="260"/>
      <c r="AE18" s="261"/>
      <c r="AF18" s="262" t="s">
        <v>13</v>
      </c>
      <c r="AG18" s="263"/>
      <c r="AH18" s="263"/>
      <c r="AI18" s="263"/>
      <c r="AJ18" s="314" t="str">
        <f>IF(VLOOKUP($AY$2,Data,13,FALSE)=0,"-",VLOOKUP($AY$2,Data,13,FALSE))</f>
        <v>（選択して下さい）</v>
      </c>
      <c r="AK18" s="314"/>
      <c r="AL18" s="314"/>
      <c r="AM18" s="314"/>
      <c r="AN18" s="314"/>
      <c r="AO18" s="314"/>
      <c r="AP18" s="314"/>
      <c r="AQ18" s="314"/>
      <c r="AR18" s="314"/>
      <c r="AS18" s="260"/>
      <c r="AT18" s="260"/>
      <c r="AU18" s="260"/>
      <c r="AV18" s="261"/>
    </row>
    <row r="19" spans="2:48" ht="24.75" customHeight="1">
      <c r="B19" s="190"/>
      <c r="C19" s="191"/>
      <c r="D19" s="191"/>
      <c r="E19" s="191"/>
      <c r="F19" s="191"/>
      <c r="G19" s="305"/>
      <c r="H19" s="265" t="s">
        <v>139</v>
      </c>
      <c r="I19" s="266"/>
      <c r="J19" s="266"/>
      <c r="K19" s="266"/>
      <c r="L19" s="266"/>
      <c r="M19" s="266"/>
      <c r="N19" s="267"/>
      <c r="O19" s="262" t="s">
        <v>12</v>
      </c>
      <c r="P19" s="263"/>
      <c r="Q19" s="263"/>
      <c r="R19" s="263"/>
      <c r="S19" s="314" t="str">
        <f>IF(VLOOKUP($AY$2,Data,19,FALSE)=0,"-",VLOOKUP($AY$2,Data,19,FALSE))</f>
        <v>-</v>
      </c>
      <c r="T19" s="314"/>
      <c r="U19" s="314"/>
      <c r="V19" s="314"/>
      <c r="W19" s="314"/>
      <c r="X19" s="314"/>
      <c r="Y19" s="314"/>
      <c r="Z19" s="314"/>
      <c r="AA19" s="314"/>
      <c r="AB19" s="250" t="s">
        <v>53</v>
      </c>
      <c r="AC19" s="250"/>
      <c r="AD19" s="250"/>
      <c r="AE19" s="251"/>
      <c r="AF19" s="262" t="s">
        <v>13</v>
      </c>
      <c r="AG19" s="263"/>
      <c r="AH19" s="263"/>
      <c r="AI19" s="263"/>
      <c r="AJ19" s="314" t="str">
        <f>IF(VLOOKUP($AY$2,Data,14,FALSE)=0,"-",VLOOKUP($AY$2,Data,14,FALSE))</f>
        <v>-</v>
      </c>
      <c r="AK19" s="314"/>
      <c r="AL19" s="314"/>
      <c r="AM19" s="314"/>
      <c r="AN19" s="314"/>
      <c r="AO19" s="314"/>
      <c r="AP19" s="314"/>
      <c r="AQ19" s="314"/>
      <c r="AR19" s="314"/>
      <c r="AS19" s="250" t="s">
        <v>54</v>
      </c>
      <c r="AT19" s="250"/>
      <c r="AU19" s="250"/>
      <c r="AV19" s="251"/>
    </row>
    <row r="20" spans="2:48" ht="24.75" customHeight="1">
      <c r="B20" s="176"/>
      <c r="C20" s="177"/>
      <c r="D20" s="177"/>
      <c r="E20" s="177"/>
      <c r="F20" s="177"/>
      <c r="G20" s="306"/>
      <c r="H20" s="239" t="s">
        <v>140</v>
      </c>
      <c r="I20" s="240"/>
      <c r="J20" s="240"/>
      <c r="K20" s="240"/>
      <c r="L20" s="240"/>
      <c r="M20" s="240"/>
      <c r="N20" s="241"/>
      <c r="O20" s="235" t="s">
        <v>12</v>
      </c>
      <c r="P20" s="236"/>
      <c r="Q20" s="236"/>
      <c r="R20" s="236"/>
      <c r="S20" s="247" t="str">
        <f>IF(VLOOKUP($AY$2,Data,20,FALSE)=0,"-",VLOOKUP($AY$2,Data,20,FALSE))</f>
        <v>-</v>
      </c>
      <c r="T20" s="247"/>
      <c r="U20" s="247"/>
      <c r="V20" s="247"/>
      <c r="W20" s="247"/>
      <c r="X20" s="247"/>
      <c r="Y20" s="247"/>
      <c r="Z20" s="247"/>
      <c r="AA20" s="247"/>
      <c r="AB20" s="248" t="s">
        <v>53</v>
      </c>
      <c r="AC20" s="248"/>
      <c r="AD20" s="248"/>
      <c r="AE20" s="249"/>
      <c r="AF20" s="235" t="s">
        <v>13</v>
      </c>
      <c r="AG20" s="236"/>
      <c r="AH20" s="236"/>
      <c r="AI20" s="236"/>
      <c r="AJ20" s="247" t="str">
        <f>IF(VLOOKUP($AY$2,Data,15,FALSE)=0,"-",VLOOKUP($AY$2,Data,15,FALSE))</f>
        <v>-</v>
      </c>
      <c r="AK20" s="247"/>
      <c r="AL20" s="247"/>
      <c r="AM20" s="247"/>
      <c r="AN20" s="247"/>
      <c r="AO20" s="247"/>
      <c r="AP20" s="247"/>
      <c r="AQ20" s="247"/>
      <c r="AR20" s="247"/>
      <c r="AS20" s="248" t="s">
        <v>54</v>
      </c>
      <c r="AT20" s="248"/>
      <c r="AU20" s="248"/>
      <c r="AV20" s="249"/>
    </row>
    <row r="21" spans="2:48" ht="24.75" customHeight="1">
      <c r="B21" s="173" t="s">
        <v>10</v>
      </c>
      <c r="C21" s="242"/>
      <c r="D21" s="242"/>
      <c r="E21" s="242"/>
      <c r="F21" s="242"/>
      <c r="G21" s="258"/>
      <c r="H21" s="253" t="s">
        <v>5</v>
      </c>
      <c r="I21" s="254"/>
      <c r="J21" s="254"/>
      <c r="K21" s="254"/>
      <c r="L21" s="254"/>
      <c r="M21" s="254"/>
      <c r="N21" s="255"/>
      <c r="O21" s="205" t="s">
        <v>12</v>
      </c>
      <c r="P21" s="206"/>
      <c r="Q21" s="206"/>
      <c r="R21" s="206"/>
      <c r="S21" s="257" t="str">
        <f>IF(VLOOKUP($AY$2,Data,24,FALSE)=0,"-",VLOOKUP($AY$2,Data,24,FALSE))</f>
        <v>-</v>
      </c>
      <c r="T21" s="257"/>
      <c r="U21" s="257"/>
      <c r="V21" s="257"/>
      <c r="W21" s="257"/>
      <c r="X21" s="257"/>
      <c r="Y21" s="257"/>
      <c r="Z21" s="257"/>
      <c r="AA21" s="257"/>
      <c r="AB21" s="237" t="s">
        <v>51</v>
      </c>
      <c r="AC21" s="237"/>
      <c r="AD21" s="237"/>
      <c r="AE21" s="238"/>
      <c r="AF21" s="205" t="s">
        <v>13</v>
      </c>
      <c r="AG21" s="206"/>
      <c r="AH21" s="206"/>
      <c r="AI21" s="206"/>
      <c r="AJ21" s="257" t="str">
        <f>IF(VLOOKUP($AY$2,Data,21,FALSE)=0,"-",VLOOKUP($AY$2,Data,21,FALSE))</f>
        <v>-</v>
      </c>
      <c r="AK21" s="257"/>
      <c r="AL21" s="257"/>
      <c r="AM21" s="257"/>
      <c r="AN21" s="257"/>
      <c r="AO21" s="257"/>
      <c r="AP21" s="257"/>
      <c r="AQ21" s="257"/>
      <c r="AR21" s="257"/>
      <c r="AS21" s="237" t="s">
        <v>52</v>
      </c>
      <c r="AT21" s="237"/>
      <c r="AU21" s="237"/>
      <c r="AV21" s="238"/>
    </row>
    <row r="22" spans="2:48" ht="24.75" customHeight="1">
      <c r="B22" s="243"/>
      <c r="C22" s="244"/>
      <c r="D22" s="244"/>
      <c r="E22" s="244"/>
      <c r="F22" s="244"/>
      <c r="G22" s="259"/>
      <c r="H22" s="227" t="s">
        <v>139</v>
      </c>
      <c r="I22" s="228"/>
      <c r="J22" s="228"/>
      <c r="K22" s="228"/>
      <c r="L22" s="228"/>
      <c r="M22" s="228"/>
      <c r="N22" s="229"/>
      <c r="O22" s="230" t="s">
        <v>12</v>
      </c>
      <c r="P22" s="231"/>
      <c r="Q22" s="231"/>
      <c r="R22" s="231"/>
      <c r="S22" s="232" t="str">
        <f>IF(VLOOKUP($AY$2,Data,25,FALSE)=0,"-",VLOOKUP($AY$2,Data,25,FALSE))</f>
        <v>-</v>
      </c>
      <c r="T22" s="232"/>
      <c r="U22" s="232"/>
      <c r="V22" s="232"/>
      <c r="W22" s="232"/>
      <c r="X22" s="232"/>
      <c r="Y22" s="232"/>
      <c r="Z22" s="232"/>
      <c r="AA22" s="232"/>
      <c r="AB22" s="233" t="s">
        <v>53</v>
      </c>
      <c r="AC22" s="233"/>
      <c r="AD22" s="233"/>
      <c r="AE22" s="234"/>
      <c r="AF22" s="230" t="s">
        <v>13</v>
      </c>
      <c r="AG22" s="231"/>
      <c r="AH22" s="231"/>
      <c r="AI22" s="231"/>
      <c r="AJ22" s="232" t="str">
        <f>IF(VLOOKUP($AY$2,Data,22,FALSE)=0,"-",VLOOKUP($AY$2,Data,22,FALSE))</f>
        <v>-</v>
      </c>
      <c r="AK22" s="232"/>
      <c r="AL22" s="232"/>
      <c r="AM22" s="232"/>
      <c r="AN22" s="232"/>
      <c r="AO22" s="232"/>
      <c r="AP22" s="232"/>
      <c r="AQ22" s="232"/>
      <c r="AR22" s="232"/>
      <c r="AS22" s="233" t="s">
        <v>54</v>
      </c>
      <c r="AT22" s="233"/>
      <c r="AU22" s="233"/>
      <c r="AV22" s="234"/>
    </row>
    <row r="23" spans="2:48" ht="24.75" customHeight="1">
      <c r="B23" s="243"/>
      <c r="C23" s="244"/>
      <c r="D23" s="244"/>
      <c r="E23" s="244"/>
      <c r="F23" s="244"/>
      <c r="G23" s="259"/>
      <c r="H23" s="239" t="s">
        <v>140</v>
      </c>
      <c r="I23" s="240"/>
      <c r="J23" s="240"/>
      <c r="K23" s="240"/>
      <c r="L23" s="240"/>
      <c r="M23" s="240"/>
      <c r="N23" s="241"/>
      <c r="O23" s="235" t="s">
        <v>12</v>
      </c>
      <c r="P23" s="236"/>
      <c r="Q23" s="236"/>
      <c r="R23" s="236"/>
      <c r="S23" s="247" t="str">
        <f>IF(VLOOKUP($AY$2,Data,26,FALSE)=0,"-",VLOOKUP($AY$2,Data,26,FALSE))</f>
        <v>-</v>
      </c>
      <c r="T23" s="247"/>
      <c r="U23" s="247"/>
      <c r="V23" s="247"/>
      <c r="W23" s="247"/>
      <c r="X23" s="247"/>
      <c r="Y23" s="247"/>
      <c r="Z23" s="247"/>
      <c r="AA23" s="247"/>
      <c r="AB23" s="248" t="s">
        <v>53</v>
      </c>
      <c r="AC23" s="248"/>
      <c r="AD23" s="248"/>
      <c r="AE23" s="249"/>
      <c r="AF23" s="235" t="s">
        <v>13</v>
      </c>
      <c r="AG23" s="236"/>
      <c r="AH23" s="236"/>
      <c r="AI23" s="236"/>
      <c r="AJ23" s="247" t="str">
        <f>IF(VLOOKUP($AY$2,Data,23,FALSE)=0,"-",VLOOKUP($AY$2,Data,23,FALSE))</f>
        <v>-</v>
      </c>
      <c r="AK23" s="247"/>
      <c r="AL23" s="247"/>
      <c r="AM23" s="247"/>
      <c r="AN23" s="247"/>
      <c r="AO23" s="247"/>
      <c r="AP23" s="247"/>
      <c r="AQ23" s="247"/>
      <c r="AR23" s="247"/>
      <c r="AS23" s="248" t="s">
        <v>54</v>
      </c>
      <c r="AT23" s="248"/>
      <c r="AU23" s="248"/>
      <c r="AV23" s="249"/>
    </row>
    <row r="24" spans="2:48" ht="24.75" customHeight="1">
      <c r="B24" s="173" t="s">
        <v>11</v>
      </c>
      <c r="C24" s="242"/>
      <c r="D24" s="242"/>
      <c r="E24" s="242"/>
      <c r="F24" s="242"/>
      <c r="G24" s="242"/>
      <c r="H24" s="253" t="s">
        <v>5</v>
      </c>
      <c r="I24" s="254"/>
      <c r="J24" s="254"/>
      <c r="K24" s="254"/>
      <c r="L24" s="254"/>
      <c r="M24" s="254"/>
      <c r="N24" s="255"/>
      <c r="O24" s="205" t="s">
        <v>12</v>
      </c>
      <c r="P24" s="206"/>
      <c r="Q24" s="206"/>
      <c r="R24" s="206"/>
      <c r="S24" s="257" t="str">
        <f>IF(VLOOKUP($AY$2,Data,30,FALSE)=0,"-",VLOOKUP($AY$2,Data,30,FALSE))</f>
        <v>-</v>
      </c>
      <c r="T24" s="257"/>
      <c r="U24" s="257"/>
      <c r="V24" s="257"/>
      <c r="W24" s="257"/>
      <c r="X24" s="257"/>
      <c r="Y24" s="257"/>
      <c r="Z24" s="257"/>
      <c r="AA24" s="257"/>
      <c r="AB24" s="237" t="s">
        <v>51</v>
      </c>
      <c r="AC24" s="237"/>
      <c r="AD24" s="237"/>
      <c r="AE24" s="238"/>
      <c r="AF24" s="205" t="s">
        <v>13</v>
      </c>
      <c r="AG24" s="206"/>
      <c r="AH24" s="206"/>
      <c r="AI24" s="206"/>
      <c r="AJ24" s="257" t="str">
        <f>IF(VLOOKUP($AY$2,Data,27,FALSE)=0,"-",VLOOKUP($AY$2,Data,27,FALSE))</f>
        <v>-</v>
      </c>
      <c r="AK24" s="257"/>
      <c r="AL24" s="257"/>
      <c r="AM24" s="257"/>
      <c r="AN24" s="257"/>
      <c r="AO24" s="257"/>
      <c r="AP24" s="257"/>
      <c r="AQ24" s="257"/>
      <c r="AR24" s="257"/>
      <c r="AS24" s="237" t="s">
        <v>52</v>
      </c>
      <c r="AT24" s="237"/>
      <c r="AU24" s="237"/>
      <c r="AV24" s="238"/>
    </row>
    <row r="25" spans="2:48" ht="24.75" customHeight="1">
      <c r="B25" s="243"/>
      <c r="C25" s="244"/>
      <c r="D25" s="244"/>
      <c r="E25" s="244"/>
      <c r="F25" s="244"/>
      <c r="G25" s="244"/>
      <c r="H25" s="227" t="s">
        <v>139</v>
      </c>
      <c r="I25" s="228"/>
      <c r="J25" s="228"/>
      <c r="K25" s="228"/>
      <c r="L25" s="228"/>
      <c r="M25" s="228"/>
      <c r="N25" s="229"/>
      <c r="O25" s="230" t="s">
        <v>12</v>
      </c>
      <c r="P25" s="231"/>
      <c r="Q25" s="231"/>
      <c r="R25" s="231"/>
      <c r="S25" s="232" t="str">
        <f>IF(VLOOKUP($AY$2,Data,31,FALSE)=0,"-",VLOOKUP($AY$2,Data,31,FALSE))</f>
        <v>-</v>
      </c>
      <c r="T25" s="232"/>
      <c r="U25" s="232"/>
      <c r="V25" s="232"/>
      <c r="W25" s="232"/>
      <c r="X25" s="232"/>
      <c r="Y25" s="232"/>
      <c r="Z25" s="232"/>
      <c r="AA25" s="232"/>
      <c r="AB25" s="233" t="s">
        <v>53</v>
      </c>
      <c r="AC25" s="233"/>
      <c r="AD25" s="233"/>
      <c r="AE25" s="234"/>
      <c r="AF25" s="230" t="s">
        <v>13</v>
      </c>
      <c r="AG25" s="231"/>
      <c r="AH25" s="231"/>
      <c r="AI25" s="231"/>
      <c r="AJ25" s="232" t="str">
        <f>IF(VLOOKUP($AY$2,Data,28,FALSE)=0,"-",VLOOKUP($AY$2,Data,28,FALSE))</f>
        <v>-</v>
      </c>
      <c r="AK25" s="232"/>
      <c r="AL25" s="232"/>
      <c r="AM25" s="232"/>
      <c r="AN25" s="232"/>
      <c r="AO25" s="232"/>
      <c r="AP25" s="232"/>
      <c r="AQ25" s="232"/>
      <c r="AR25" s="232"/>
      <c r="AS25" s="233" t="s">
        <v>54</v>
      </c>
      <c r="AT25" s="233"/>
      <c r="AU25" s="233"/>
      <c r="AV25" s="234"/>
    </row>
    <row r="26" spans="2:48" ht="24.75" customHeight="1">
      <c r="B26" s="245"/>
      <c r="C26" s="246"/>
      <c r="D26" s="246"/>
      <c r="E26" s="246"/>
      <c r="F26" s="246"/>
      <c r="G26" s="246"/>
      <c r="H26" s="239" t="s">
        <v>140</v>
      </c>
      <c r="I26" s="240"/>
      <c r="J26" s="240"/>
      <c r="K26" s="240"/>
      <c r="L26" s="240"/>
      <c r="M26" s="240"/>
      <c r="N26" s="241"/>
      <c r="O26" s="235" t="s">
        <v>12</v>
      </c>
      <c r="P26" s="236"/>
      <c r="Q26" s="236"/>
      <c r="R26" s="236"/>
      <c r="S26" s="247" t="str">
        <f>IF(VLOOKUP($AY$2,Data,32,FALSE)=0,"-",VLOOKUP($AY$2,Data,32,FALSE))</f>
        <v>-</v>
      </c>
      <c r="T26" s="247"/>
      <c r="U26" s="247"/>
      <c r="V26" s="247"/>
      <c r="W26" s="247"/>
      <c r="X26" s="247"/>
      <c r="Y26" s="247"/>
      <c r="Z26" s="247"/>
      <c r="AA26" s="247"/>
      <c r="AB26" s="248" t="s">
        <v>53</v>
      </c>
      <c r="AC26" s="248"/>
      <c r="AD26" s="248"/>
      <c r="AE26" s="249"/>
      <c r="AF26" s="235" t="s">
        <v>13</v>
      </c>
      <c r="AG26" s="236"/>
      <c r="AH26" s="236"/>
      <c r="AI26" s="236"/>
      <c r="AJ26" s="247" t="str">
        <f>IF(VLOOKUP($AY$2,Data,29,FALSE)=0,"-",VLOOKUP($AY$2,Data,29,FALSE))</f>
        <v>-</v>
      </c>
      <c r="AK26" s="247"/>
      <c r="AL26" s="247"/>
      <c r="AM26" s="247"/>
      <c r="AN26" s="247"/>
      <c r="AO26" s="247"/>
      <c r="AP26" s="247"/>
      <c r="AQ26" s="247"/>
      <c r="AR26" s="247"/>
      <c r="AS26" s="248" t="s">
        <v>54</v>
      </c>
      <c r="AT26" s="248"/>
      <c r="AU26" s="248"/>
      <c r="AV26" s="249"/>
    </row>
    <row r="27" spans="2:48" ht="24.75" customHeight="1">
      <c r="B27" s="219" t="s">
        <v>7</v>
      </c>
      <c r="C27" s="220"/>
      <c r="D27" s="220"/>
      <c r="E27" s="220"/>
      <c r="F27" s="220"/>
      <c r="G27" s="220"/>
      <c r="H27" s="220"/>
      <c r="I27" s="220"/>
      <c r="J27" s="220"/>
      <c r="K27" s="220"/>
      <c r="L27" s="220"/>
      <c r="M27" s="220"/>
      <c r="N27" s="221"/>
      <c r="O27" s="224" t="s">
        <v>12</v>
      </c>
      <c r="P27" s="225"/>
      <c r="Q27" s="225"/>
      <c r="R27" s="225"/>
      <c r="S27" s="226" t="str">
        <f>IF(VLOOKUP($AY$2,Data,34,FALSE)=0,"-",VLOOKUP($AY$2,Data,34,FALSE))</f>
        <v>-</v>
      </c>
      <c r="T27" s="226"/>
      <c r="U27" s="226"/>
      <c r="V27" s="226"/>
      <c r="W27" s="226"/>
      <c r="X27" s="226"/>
      <c r="Y27" s="226"/>
      <c r="Z27" s="226"/>
      <c r="AA27" s="226"/>
      <c r="AB27" s="222" t="s">
        <v>51</v>
      </c>
      <c r="AC27" s="222"/>
      <c r="AD27" s="222"/>
      <c r="AE27" s="223"/>
      <c r="AF27" s="224" t="s">
        <v>13</v>
      </c>
      <c r="AG27" s="225"/>
      <c r="AH27" s="225"/>
      <c r="AI27" s="225"/>
      <c r="AJ27" s="226" t="str">
        <f>IF(VLOOKUP($AY$2,Data,33,FALSE)=0,"-",VLOOKUP($AY$2,Data,33,FALSE))</f>
        <v>-</v>
      </c>
      <c r="AK27" s="226"/>
      <c r="AL27" s="226"/>
      <c r="AM27" s="226"/>
      <c r="AN27" s="226"/>
      <c r="AO27" s="226"/>
      <c r="AP27" s="226"/>
      <c r="AQ27" s="226"/>
      <c r="AR27" s="226"/>
      <c r="AS27" s="222" t="s">
        <v>52</v>
      </c>
      <c r="AT27" s="222"/>
      <c r="AU27" s="222"/>
      <c r="AV27" s="223"/>
    </row>
    <row r="28" spans="2:48" ht="24.75" customHeight="1">
      <c r="B28" s="219" t="s">
        <v>14</v>
      </c>
      <c r="C28" s="220"/>
      <c r="D28" s="220"/>
      <c r="E28" s="220"/>
      <c r="F28" s="220"/>
      <c r="G28" s="220"/>
      <c r="H28" s="220"/>
      <c r="I28" s="220"/>
      <c r="J28" s="220"/>
      <c r="K28" s="220"/>
      <c r="L28" s="220"/>
      <c r="M28" s="220"/>
      <c r="N28" s="221"/>
      <c r="O28" s="224" t="s">
        <v>12</v>
      </c>
      <c r="P28" s="225"/>
      <c r="Q28" s="225"/>
      <c r="R28" s="225"/>
      <c r="S28" s="226" t="str">
        <f>IF(VLOOKUP($AY$2,Data,38,FALSE)=0,"-",VLOOKUP($AY$2,Data,38,FALSE))</f>
        <v>-</v>
      </c>
      <c r="T28" s="226"/>
      <c r="U28" s="226"/>
      <c r="V28" s="226"/>
      <c r="W28" s="226"/>
      <c r="X28" s="226"/>
      <c r="Y28" s="226"/>
      <c r="Z28" s="226"/>
      <c r="AA28" s="226"/>
      <c r="AB28" s="222" t="s">
        <v>55</v>
      </c>
      <c r="AC28" s="222"/>
      <c r="AD28" s="222"/>
      <c r="AE28" s="223"/>
      <c r="AF28" s="224" t="s">
        <v>13</v>
      </c>
      <c r="AG28" s="225"/>
      <c r="AH28" s="225"/>
      <c r="AI28" s="225"/>
      <c r="AJ28" s="226" t="str">
        <f>IF(VLOOKUP($AY$2,Data,35,FALSE)=0,"-",VLOOKUP($AY$2,Data,35,FALSE))</f>
        <v>-</v>
      </c>
      <c r="AK28" s="226"/>
      <c r="AL28" s="226"/>
      <c r="AM28" s="226"/>
      <c r="AN28" s="226"/>
      <c r="AO28" s="226"/>
      <c r="AP28" s="226"/>
      <c r="AQ28" s="226"/>
      <c r="AR28" s="226"/>
      <c r="AS28" s="222" t="s">
        <v>56</v>
      </c>
      <c r="AT28" s="222"/>
      <c r="AU28" s="222"/>
      <c r="AV28" s="223"/>
    </row>
    <row r="29" spans="2:48" ht="24.75" customHeight="1">
      <c r="B29" s="219" t="s">
        <v>15</v>
      </c>
      <c r="C29" s="220"/>
      <c r="D29" s="220"/>
      <c r="E29" s="220"/>
      <c r="F29" s="220"/>
      <c r="G29" s="220"/>
      <c r="H29" s="220"/>
      <c r="I29" s="220"/>
      <c r="J29" s="220"/>
      <c r="K29" s="220"/>
      <c r="L29" s="220"/>
      <c r="M29" s="220"/>
      <c r="N29" s="221"/>
      <c r="O29" s="224" t="s">
        <v>12</v>
      </c>
      <c r="P29" s="225"/>
      <c r="Q29" s="225"/>
      <c r="R29" s="225"/>
      <c r="S29" s="226" t="str">
        <f>IF(VLOOKUP($AY$2,Data,39,FALSE)=0,"-",VLOOKUP($AY$2,Data,39,FALSE))</f>
        <v>-</v>
      </c>
      <c r="T29" s="226"/>
      <c r="U29" s="226"/>
      <c r="V29" s="226"/>
      <c r="W29" s="226"/>
      <c r="X29" s="226"/>
      <c r="Y29" s="226"/>
      <c r="Z29" s="226"/>
      <c r="AA29" s="226"/>
      <c r="AB29" s="222" t="s">
        <v>51</v>
      </c>
      <c r="AC29" s="222"/>
      <c r="AD29" s="222"/>
      <c r="AE29" s="223"/>
      <c r="AF29" s="224" t="s">
        <v>13</v>
      </c>
      <c r="AG29" s="225"/>
      <c r="AH29" s="225"/>
      <c r="AI29" s="225"/>
      <c r="AJ29" s="226" t="str">
        <f>IF(VLOOKUP($AY$2,Data,36,FALSE)=0,"-",VLOOKUP($AY$2,Data,36,FALSE))</f>
        <v>-</v>
      </c>
      <c r="AK29" s="226"/>
      <c r="AL29" s="226"/>
      <c r="AM29" s="226"/>
      <c r="AN29" s="226"/>
      <c r="AO29" s="226"/>
      <c r="AP29" s="226"/>
      <c r="AQ29" s="226"/>
      <c r="AR29" s="226"/>
      <c r="AS29" s="222" t="s">
        <v>52</v>
      </c>
      <c r="AT29" s="222"/>
      <c r="AU29" s="222"/>
      <c r="AV29" s="223"/>
    </row>
    <row r="30" spans="2:48" ht="24.75" customHeight="1">
      <c r="B30" s="202" t="s">
        <v>18</v>
      </c>
      <c r="C30" s="203"/>
      <c r="D30" s="203"/>
      <c r="E30" s="203"/>
      <c r="F30" s="203"/>
      <c r="G30" s="203"/>
      <c r="H30" s="203"/>
      <c r="I30" s="203"/>
      <c r="J30" s="203"/>
      <c r="K30" s="203"/>
      <c r="L30" s="203"/>
      <c r="M30" s="203"/>
      <c r="N30" s="204"/>
      <c r="O30" s="205" t="s">
        <v>12</v>
      </c>
      <c r="P30" s="206"/>
      <c r="Q30" s="206"/>
      <c r="R30" s="206"/>
      <c r="S30" s="257" t="str">
        <f>IF(VLOOKUP($AY$2,Data,40,FALSE)=0,"-",VLOOKUP($AY$2,Data,40,FALSE))</f>
        <v>-</v>
      </c>
      <c r="T30" s="257"/>
      <c r="U30" s="257"/>
      <c r="V30" s="257"/>
      <c r="W30" s="257"/>
      <c r="X30" s="257"/>
      <c r="Y30" s="257"/>
      <c r="Z30" s="257"/>
      <c r="AA30" s="257"/>
      <c r="AB30" s="208" t="s">
        <v>51</v>
      </c>
      <c r="AC30" s="208"/>
      <c r="AD30" s="208"/>
      <c r="AE30" s="209"/>
      <c r="AF30" s="205" t="s">
        <v>13</v>
      </c>
      <c r="AG30" s="206"/>
      <c r="AH30" s="206"/>
      <c r="AI30" s="206"/>
      <c r="AJ30" s="257" t="str">
        <f>IF(VLOOKUP($AY$2,Data,37,FALSE)=0,"-",VLOOKUP($AY$2,Data,37,FALSE))</f>
        <v>-</v>
      </c>
      <c r="AK30" s="257"/>
      <c r="AL30" s="257"/>
      <c r="AM30" s="257"/>
      <c r="AN30" s="257"/>
      <c r="AO30" s="257"/>
      <c r="AP30" s="257"/>
      <c r="AQ30" s="257"/>
      <c r="AR30" s="257"/>
      <c r="AS30" s="208" t="s">
        <v>52</v>
      </c>
      <c r="AT30" s="208"/>
      <c r="AU30" s="208"/>
      <c r="AV30" s="209"/>
    </row>
    <row r="31" spans="2:48" ht="33.75" customHeight="1">
      <c r="B31" s="202" t="s">
        <v>16</v>
      </c>
      <c r="C31" s="203"/>
      <c r="D31" s="203"/>
      <c r="E31" s="203"/>
      <c r="F31" s="203"/>
      <c r="G31" s="203"/>
      <c r="H31" s="203"/>
      <c r="I31" s="203"/>
      <c r="J31" s="203"/>
      <c r="K31" s="203"/>
      <c r="L31" s="203"/>
      <c r="M31" s="203"/>
      <c r="N31" s="204"/>
      <c r="O31" s="318" t="str">
        <f>IF(VLOOKUP($AY$2,Data,41,FALSE)=0,"-",VLOOKUP($AY$2,Data,41,FALSE))</f>
        <v>-</v>
      </c>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20"/>
    </row>
    <row r="32" spans="2:48" ht="21.75" customHeight="1">
      <c r="B32" s="219" t="s">
        <v>8</v>
      </c>
      <c r="C32" s="220"/>
      <c r="D32" s="220"/>
      <c r="E32" s="220"/>
      <c r="F32" s="220"/>
      <c r="G32" s="220"/>
      <c r="H32" s="220"/>
      <c r="I32" s="220"/>
      <c r="J32" s="220"/>
      <c r="K32" s="220"/>
      <c r="L32" s="220"/>
      <c r="M32" s="220"/>
      <c r="N32" s="221"/>
      <c r="O32" s="318" t="str">
        <f>IF(VLOOKUP($AY$2,Data,42,FALSE)=0,"-",VLOOKUP($AY$2,Data,42,FALSE))</f>
        <v>-</v>
      </c>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20"/>
    </row>
    <row r="33" spans="2:48" ht="18.600000000000001" customHeight="1">
      <c r="B33" s="173" t="s">
        <v>2</v>
      </c>
      <c r="C33" s="211"/>
      <c r="D33" s="211"/>
      <c r="E33" s="211"/>
      <c r="F33" s="211"/>
      <c r="G33" s="211"/>
      <c r="H33" s="211"/>
      <c r="I33" s="211"/>
      <c r="J33" s="211"/>
      <c r="K33" s="211"/>
      <c r="L33" s="211"/>
      <c r="M33" s="211"/>
      <c r="N33" s="212"/>
      <c r="O33" s="179" t="s">
        <v>46</v>
      </c>
      <c r="P33" s="180"/>
      <c r="Q33" s="180"/>
      <c r="R33" s="180"/>
      <c r="S33" s="180"/>
      <c r="T33" s="180"/>
      <c r="U33" s="180"/>
      <c r="V33" s="181"/>
      <c r="W33" s="327">
        <f>VLOOKUP($AY$2,Data,43,FALSE)</f>
        <v>0</v>
      </c>
      <c r="X33" s="328"/>
      <c r="Y33" s="328"/>
      <c r="Z33" s="328"/>
      <c r="AA33" s="328"/>
      <c r="AB33" s="328"/>
      <c r="AC33" s="328"/>
      <c r="AD33" s="328"/>
      <c r="AE33" s="329"/>
      <c r="AF33" s="182" t="s">
        <v>47</v>
      </c>
      <c r="AG33" s="180"/>
      <c r="AH33" s="180"/>
      <c r="AI33" s="180"/>
      <c r="AJ33" s="180"/>
      <c r="AK33" s="180"/>
      <c r="AL33" s="180"/>
      <c r="AM33" s="181"/>
      <c r="AN33" s="327">
        <f>VLOOKUP($AY$2,Data,44,FALSE)</f>
        <v>0</v>
      </c>
      <c r="AO33" s="328"/>
      <c r="AP33" s="328"/>
      <c r="AQ33" s="328"/>
      <c r="AR33" s="328"/>
      <c r="AS33" s="328"/>
      <c r="AT33" s="328"/>
      <c r="AU33" s="328"/>
      <c r="AV33" s="330"/>
    </row>
    <row r="34" spans="2:48" ht="18.600000000000001" customHeight="1">
      <c r="B34" s="213"/>
      <c r="C34" s="214"/>
      <c r="D34" s="214"/>
      <c r="E34" s="214"/>
      <c r="F34" s="214"/>
      <c r="G34" s="214"/>
      <c r="H34" s="214"/>
      <c r="I34" s="214"/>
      <c r="J34" s="214"/>
      <c r="K34" s="214"/>
      <c r="L34" s="214"/>
      <c r="M34" s="214"/>
      <c r="N34" s="215"/>
      <c r="O34" s="183" t="s">
        <v>0</v>
      </c>
      <c r="P34" s="184"/>
      <c r="Q34" s="184"/>
      <c r="R34" s="184"/>
      <c r="S34" s="184"/>
      <c r="T34" s="184"/>
      <c r="U34" s="184"/>
      <c r="V34" s="185"/>
      <c r="W34" s="321">
        <f>VLOOKUP($AY$2,Data,45,FALSE)</f>
        <v>0</v>
      </c>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3"/>
    </row>
    <row r="35" spans="2:48" ht="18.600000000000001" customHeight="1">
      <c r="B35" s="173" t="s">
        <v>3</v>
      </c>
      <c r="C35" s="174"/>
      <c r="D35" s="174"/>
      <c r="E35" s="174"/>
      <c r="F35" s="174"/>
      <c r="G35" s="174"/>
      <c r="H35" s="174"/>
      <c r="I35" s="174"/>
      <c r="J35" s="174"/>
      <c r="K35" s="174"/>
      <c r="L35" s="174"/>
      <c r="M35" s="174"/>
      <c r="N35" s="175"/>
      <c r="O35" s="179" t="s">
        <v>46</v>
      </c>
      <c r="P35" s="180"/>
      <c r="Q35" s="180"/>
      <c r="R35" s="180"/>
      <c r="S35" s="180"/>
      <c r="T35" s="180"/>
      <c r="U35" s="180"/>
      <c r="V35" s="181"/>
      <c r="W35" s="327" t="str">
        <f>VLOOKUP($AY$2,Data,46,FALSE)</f>
        <v>－</v>
      </c>
      <c r="X35" s="328"/>
      <c r="Y35" s="328"/>
      <c r="Z35" s="328"/>
      <c r="AA35" s="328"/>
      <c r="AB35" s="328"/>
      <c r="AC35" s="328"/>
      <c r="AD35" s="328"/>
      <c r="AE35" s="329"/>
      <c r="AF35" s="182" t="s">
        <v>47</v>
      </c>
      <c r="AG35" s="180"/>
      <c r="AH35" s="180"/>
      <c r="AI35" s="180"/>
      <c r="AJ35" s="180"/>
      <c r="AK35" s="180"/>
      <c r="AL35" s="180"/>
      <c r="AM35" s="181"/>
      <c r="AN35" s="327" t="str">
        <f>VLOOKUP($AY$2,Data,47,FALSE)</f>
        <v>（選択して下さい）</v>
      </c>
      <c r="AO35" s="328"/>
      <c r="AP35" s="328"/>
      <c r="AQ35" s="328"/>
      <c r="AR35" s="328"/>
      <c r="AS35" s="328"/>
      <c r="AT35" s="328"/>
      <c r="AU35" s="328"/>
      <c r="AV35" s="330"/>
    </row>
    <row r="36" spans="2:48" ht="18.600000000000001" customHeight="1">
      <c r="B36" s="176"/>
      <c r="C36" s="177"/>
      <c r="D36" s="177"/>
      <c r="E36" s="177"/>
      <c r="F36" s="177"/>
      <c r="G36" s="177"/>
      <c r="H36" s="177"/>
      <c r="I36" s="177"/>
      <c r="J36" s="177"/>
      <c r="K36" s="177"/>
      <c r="L36" s="177"/>
      <c r="M36" s="177"/>
      <c r="N36" s="178"/>
      <c r="O36" s="183" t="s">
        <v>0</v>
      </c>
      <c r="P36" s="184"/>
      <c r="Q36" s="184"/>
      <c r="R36" s="184"/>
      <c r="S36" s="184"/>
      <c r="T36" s="184"/>
      <c r="U36" s="184"/>
      <c r="V36" s="185"/>
      <c r="W36" s="321">
        <f>VLOOKUP($AY$2,Data,48,FALSE)</f>
        <v>0</v>
      </c>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3"/>
    </row>
    <row r="37" spans="2:48" ht="18.600000000000001" customHeight="1">
      <c r="B37" s="189" t="s">
        <v>1</v>
      </c>
      <c r="C37" s="174"/>
      <c r="D37" s="174"/>
      <c r="E37" s="174"/>
      <c r="F37" s="174"/>
      <c r="G37" s="174"/>
      <c r="H37" s="174"/>
      <c r="I37" s="174"/>
      <c r="J37" s="174"/>
      <c r="K37" s="174"/>
      <c r="L37" s="174"/>
      <c r="M37" s="174"/>
      <c r="N37" s="175"/>
      <c r="O37" s="324">
        <f>VLOOKUP($AY$2,Data,49,FALSE)</f>
        <v>0</v>
      </c>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6"/>
    </row>
    <row r="38" spans="2:48" ht="18.600000000000001" customHeight="1">
      <c r="B38" s="190"/>
      <c r="C38" s="191"/>
      <c r="D38" s="191"/>
      <c r="E38" s="191"/>
      <c r="F38" s="191"/>
      <c r="G38" s="191"/>
      <c r="H38" s="191"/>
      <c r="I38" s="191"/>
      <c r="J38" s="191"/>
      <c r="K38" s="191"/>
      <c r="L38" s="191"/>
      <c r="M38" s="191"/>
      <c r="N38" s="192"/>
      <c r="O38" s="196"/>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8"/>
    </row>
    <row r="39" spans="2:48" ht="18.600000000000001" customHeight="1">
      <c r="B39" s="190"/>
      <c r="C39" s="191"/>
      <c r="D39" s="191"/>
      <c r="E39" s="191"/>
      <c r="F39" s="191"/>
      <c r="G39" s="191"/>
      <c r="H39" s="191"/>
      <c r="I39" s="191"/>
      <c r="J39" s="191"/>
      <c r="K39" s="191"/>
      <c r="L39" s="191"/>
      <c r="M39" s="191"/>
      <c r="N39" s="192"/>
      <c r="O39" s="199"/>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1"/>
    </row>
    <row r="40" spans="2:48" ht="18.600000000000001" customHeight="1">
      <c r="B40" s="190"/>
      <c r="C40" s="191"/>
      <c r="D40" s="191"/>
      <c r="E40" s="191"/>
      <c r="F40" s="191"/>
      <c r="G40" s="191"/>
      <c r="H40" s="191"/>
      <c r="I40" s="191"/>
      <c r="J40" s="191"/>
      <c r="K40" s="191"/>
      <c r="L40" s="191"/>
      <c r="M40" s="191"/>
      <c r="N40" s="192"/>
      <c r="O40" s="199"/>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1"/>
    </row>
    <row r="41" spans="2:48" ht="18.600000000000001" customHeight="1">
      <c r="B41" s="190"/>
      <c r="C41" s="191"/>
      <c r="D41" s="191"/>
      <c r="E41" s="191"/>
      <c r="F41" s="191"/>
      <c r="G41" s="191"/>
      <c r="H41" s="191"/>
      <c r="I41" s="191"/>
      <c r="J41" s="191"/>
      <c r="K41" s="191"/>
      <c r="L41" s="191"/>
      <c r="M41" s="191"/>
      <c r="N41" s="192"/>
      <c r="O41" s="168"/>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70"/>
    </row>
    <row r="42" spans="2:48" ht="18.600000000000001" customHeight="1">
      <c r="B42" s="171" t="s">
        <v>20</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row>
    <row r="43" spans="2:48" ht="18.600000000000001" customHeight="1">
      <c r="B43" s="172" t="s">
        <v>57</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row>
  </sheetData>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B25:AE25"/>
    <mergeCell ref="AS21:AV21"/>
    <mergeCell ref="AJ21:AR21"/>
    <mergeCell ref="AJ24:AR24"/>
    <mergeCell ref="AF21:AI21"/>
    <mergeCell ref="AJ25:AR25"/>
    <mergeCell ref="AS26:AV26"/>
    <mergeCell ref="AS25:AV25"/>
    <mergeCell ref="AS24:AV24"/>
    <mergeCell ref="AF24:AI24"/>
    <mergeCell ref="AF25:AI25"/>
    <mergeCell ref="B32:N32"/>
    <mergeCell ref="O32:AV32"/>
    <mergeCell ref="AB30:AE30"/>
    <mergeCell ref="AJ29:AR29"/>
    <mergeCell ref="AF30:AI30"/>
    <mergeCell ref="AJ30:AR30"/>
    <mergeCell ref="AF27:AI27"/>
    <mergeCell ref="S28:AA28"/>
    <mergeCell ref="AJ28:AR28"/>
    <mergeCell ref="AF28:AI28"/>
    <mergeCell ref="B43:AV43"/>
    <mergeCell ref="W34:AV34"/>
    <mergeCell ref="B33:N34"/>
    <mergeCell ref="B42:AV42"/>
    <mergeCell ref="B35:N36"/>
    <mergeCell ref="W36:AV36"/>
    <mergeCell ref="O37:AV37"/>
    <mergeCell ref="O38:AV38"/>
    <mergeCell ref="O34:V34"/>
    <mergeCell ref="O35:V35"/>
    <mergeCell ref="AF35:AM35"/>
    <mergeCell ref="O39:AV39"/>
    <mergeCell ref="O36:V36"/>
    <mergeCell ref="O33:V33"/>
    <mergeCell ref="W33:AE33"/>
    <mergeCell ref="AN33:AV33"/>
    <mergeCell ref="W35:AE35"/>
    <mergeCell ref="AN35:AV35"/>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AF26:AI26"/>
    <mergeCell ref="O24:R24"/>
    <mergeCell ref="O25:R25"/>
    <mergeCell ref="O27:R27"/>
    <mergeCell ref="AJ27:AR27"/>
    <mergeCell ref="O28:R28"/>
    <mergeCell ref="AB27:AE27"/>
    <mergeCell ref="AB28:AE28"/>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13:AV14"/>
    <mergeCell ref="AB15:AE15"/>
    <mergeCell ref="H15:N15"/>
    <mergeCell ref="AS15:AV15"/>
    <mergeCell ref="S15:AA15"/>
    <mergeCell ref="O15:R15"/>
    <mergeCell ref="AJ15:AR15"/>
    <mergeCell ref="AS16:AV16"/>
    <mergeCell ref="O6:AV6"/>
    <mergeCell ref="AF23:AI23"/>
    <mergeCell ref="AB22:AE22"/>
    <mergeCell ref="AJ18:AR18"/>
    <mergeCell ref="AF19:AI19"/>
    <mergeCell ref="AS18:AV18"/>
    <mergeCell ref="AJ20:AR20"/>
    <mergeCell ref="AJ19:AR19"/>
    <mergeCell ref="AS19:AV19"/>
    <mergeCell ref="AS20:AV20"/>
    <mergeCell ref="AF20:AI20"/>
    <mergeCell ref="B21:G23"/>
    <mergeCell ref="O23:R23"/>
    <mergeCell ref="S23:AA23"/>
    <mergeCell ref="O26:R26"/>
    <mergeCell ref="S26:AA26"/>
    <mergeCell ref="H23:N23"/>
    <mergeCell ref="H26:N26"/>
    <mergeCell ref="S24:AA24"/>
    <mergeCell ref="H22:N22"/>
    <mergeCell ref="H24:N24"/>
    <mergeCell ref="O22:R22"/>
    <mergeCell ref="S22:AA22"/>
    <mergeCell ref="O21:R21"/>
    <mergeCell ref="S25:AA25"/>
    <mergeCell ref="AK17:AQ17"/>
    <mergeCell ref="AF33:AM33"/>
    <mergeCell ref="S30:AA30"/>
    <mergeCell ref="AJ26:AR26"/>
    <mergeCell ref="AJ23:AR23"/>
    <mergeCell ref="AF29:AI29"/>
    <mergeCell ref="AS28:AV28"/>
    <mergeCell ref="O18:R18"/>
    <mergeCell ref="AB16:AE16"/>
    <mergeCell ref="O29:R29"/>
    <mergeCell ref="O30:R30"/>
    <mergeCell ref="AB20:AE20"/>
    <mergeCell ref="AB21:AE21"/>
    <mergeCell ref="S27:AA27"/>
    <mergeCell ref="AB24:AE24"/>
    <mergeCell ref="S29:AA29"/>
    <mergeCell ref="AB26:AE26"/>
    <mergeCell ref="O20:R20"/>
    <mergeCell ref="AS22:AV22"/>
    <mergeCell ref="AS27:AV27"/>
    <mergeCell ref="AJ22:AR22"/>
    <mergeCell ref="AB23:AE23"/>
    <mergeCell ref="AS23:AV23"/>
    <mergeCell ref="AF22:AI22"/>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282" t="s">
        <v>40</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X2" s="13" t="s">
        <v>65</v>
      </c>
      <c r="AY2" s="14">
        <v>6</v>
      </c>
    </row>
    <row r="3" spans="2:51" ht="9.75" customHeight="1">
      <c r="AS3" s="3"/>
      <c r="AT3" s="3"/>
      <c r="AU3" s="3"/>
      <c r="AV3" s="2"/>
    </row>
    <row r="4" spans="2:51" ht="15.75" customHeight="1">
      <c r="B4" s="284" t="s">
        <v>137</v>
      </c>
      <c r="C4" s="285"/>
      <c r="D4" s="285"/>
      <c r="E4" s="285"/>
      <c r="F4" s="285"/>
      <c r="G4" s="285"/>
      <c r="H4" s="285"/>
      <c r="I4" s="285"/>
      <c r="J4" s="285"/>
      <c r="K4" s="285"/>
      <c r="L4" s="285"/>
      <c r="M4" s="285"/>
      <c r="N4" s="286"/>
      <c r="O4" s="284">
        <f>VLOOKUP($AY$2,Data,3,FALSE)</f>
        <v>0</v>
      </c>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6"/>
    </row>
    <row r="5" spans="2:51" ht="15.75" customHeight="1">
      <c r="B5" s="287"/>
      <c r="C5" s="288"/>
      <c r="D5" s="288"/>
      <c r="E5" s="288"/>
      <c r="F5" s="288"/>
      <c r="G5" s="288"/>
      <c r="H5" s="288"/>
      <c r="I5" s="288"/>
      <c r="J5" s="288"/>
      <c r="K5" s="288"/>
      <c r="L5" s="288"/>
      <c r="M5" s="288"/>
      <c r="N5" s="289"/>
      <c r="O5" s="287"/>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9"/>
    </row>
    <row r="6" spans="2:51" ht="23.25" customHeight="1">
      <c r="B6" s="296" t="s">
        <v>29</v>
      </c>
      <c r="C6" s="297"/>
      <c r="D6" s="297"/>
      <c r="E6" s="297"/>
      <c r="F6" s="297"/>
      <c r="G6" s="297"/>
      <c r="H6" s="297"/>
      <c r="I6" s="297"/>
      <c r="J6" s="297"/>
      <c r="K6" s="297"/>
      <c r="L6" s="297"/>
      <c r="M6" s="297"/>
      <c r="N6" s="298"/>
      <c r="O6" s="315">
        <f>VLOOKUP($AY$2,Data,4,FALSE)</f>
        <v>0</v>
      </c>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7"/>
    </row>
    <row r="7" spans="2:51" ht="18.600000000000001" customHeight="1">
      <c r="B7" s="173" t="s">
        <v>41</v>
      </c>
      <c r="C7" s="174"/>
      <c r="D7" s="174"/>
      <c r="E7" s="174"/>
      <c r="F7" s="174"/>
      <c r="G7" s="174"/>
      <c r="H7" s="174"/>
      <c r="I7" s="174"/>
      <c r="J7" s="174"/>
      <c r="K7" s="174"/>
      <c r="L7" s="174"/>
      <c r="M7" s="174"/>
      <c r="N7" s="175"/>
      <c r="O7" s="284" t="str">
        <f>VLOOKUP($AY$2,Data,5,FALSE)&amp;VLOOKUP($AY$2,Data,6,FALSE)</f>
        <v/>
      </c>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6"/>
    </row>
    <row r="8" spans="2:51" ht="18.600000000000001" customHeight="1">
      <c r="B8" s="176"/>
      <c r="C8" s="177"/>
      <c r="D8" s="177"/>
      <c r="E8" s="177"/>
      <c r="F8" s="177"/>
      <c r="G8" s="177"/>
      <c r="H8" s="177"/>
      <c r="I8" s="177"/>
      <c r="J8" s="177"/>
      <c r="K8" s="177"/>
      <c r="L8" s="177"/>
      <c r="M8" s="177"/>
      <c r="N8" s="178"/>
      <c r="O8" s="287"/>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9"/>
    </row>
    <row r="9" spans="2:51" ht="17.25" customHeight="1">
      <c r="B9" s="173" t="s">
        <v>30</v>
      </c>
      <c r="C9" s="174"/>
      <c r="D9" s="174"/>
      <c r="E9" s="174"/>
      <c r="F9" s="174"/>
      <c r="G9" s="174"/>
      <c r="H9" s="174"/>
      <c r="I9" s="174"/>
      <c r="J9" s="174"/>
      <c r="K9" s="174"/>
      <c r="L9" s="174"/>
      <c r="M9" s="174"/>
      <c r="N9" s="175"/>
      <c r="O9" s="284">
        <f>VLOOKUP($AY$2,Data,7,FALSE)</f>
        <v>0</v>
      </c>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6"/>
    </row>
    <row r="10" spans="2:51" ht="17.25" customHeight="1">
      <c r="B10" s="176"/>
      <c r="C10" s="177"/>
      <c r="D10" s="177"/>
      <c r="E10" s="177"/>
      <c r="F10" s="177"/>
      <c r="G10" s="177"/>
      <c r="H10" s="177"/>
      <c r="I10" s="177"/>
      <c r="J10" s="177"/>
      <c r="K10" s="177"/>
      <c r="L10" s="177"/>
      <c r="M10" s="177"/>
      <c r="N10" s="178"/>
      <c r="O10" s="287"/>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9"/>
    </row>
    <row r="11" spans="2:51" ht="15.75" customHeight="1">
      <c r="B11" s="189" t="s">
        <v>138</v>
      </c>
      <c r="C11" s="174"/>
      <c r="D11" s="174"/>
      <c r="E11" s="174"/>
      <c r="F11" s="174"/>
      <c r="G11" s="174"/>
      <c r="H11" s="174"/>
      <c r="I11" s="174"/>
      <c r="J11" s="174"/>
      <c r="K11" s="174"/>
      <c r="L11" s="174"/>
      <c r="M11" s="174"/>
      <c r="N11" s="175"/>
      <c r="O11" s="331">
        <f>VLOOKUP($AY$2,Data,8,FALSE)</f>
        <v>0</v>
      </c>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3"/>
    </row>
    <row r="12" spans="2:51" ht="15.75" customHeight="1">
      <c r="B12" s="176"/>
      <c r="C12" s="177"/>
      <c r="D12" s="177"/>
      <c r="E12" s="177"/>
      <c r="F12" s="177"/>
      <c r="G12" s="177"/>
      <c r="H12" s="177"/>
      <c r="I12" s="177"/>
      <c r="J12" s="177"/>
      <c r="K12" s="177"/>
      <c r="L12" s="177"/>
      <c r="M12" s="177"/>
      <c r="N12" s="178"/>
      <c r="O12" s="334"/>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6"/>
    </row>
    <row r="13" spans="2:51" ht="18.600000000000001" customHeight="1">
      <c r="B13" s="308" t="s">
        <v>141</v>
      </c>
      <c r="C13" s="309"/>
      <c r="D13" s="309"/>
      <c r="E13" s="309"/>
      <c r="F13" s="309"/>
      <c r="G13" s="309"/>
      <c r="H13" s="309"/>
      <c r="I13" s="309"/>
      <c r="J13" s="309"/>
      <c r="K13" s="309"/>
      <c r="L13" s="309"/>
      <c r="M13" s="309"/>
      <c r="N13" s="310"/>
      <c r="O13" s="268">
        <f>VLOOKUP($AY$2,Data,2,FALSE)</f>
        <v>0</v>
      </c>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70"/>
    </row>
    <row r="14" spans="2:51" ht="18.600000000000001" customHeight="1">
      <c r="B14" s="311"/>
      <c r="C14" s="312"/>
      <c r="D14" s="312"/>
      <c r="E14" s="312"/>
      <c r="F14" s="312"/>
      <c r="G14" s="312"/>
      <c r="H14" s="312"/>
      <c r="I14" s="312"/>
      <c r="J14" s="312"/>
      <c r="K14" s="312"/>
      <c r="L14" s="312"/>
      <c r="M14" s="312"/>
      <c r="N14" s="313"/>
      <c r="O14" s="271"/>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3"/>
    </row>
    <row r="15" spans="2:51" ht="24.75" customHeight="1">
      <c r="B15" s="173" t="s">
        <v>9</v>
      </c>
      <c r="C15" s="174"/>
      <c r="D15" s="174"/>
      <c r="E15" s="174"/>
      <c r="F15" s="174"/>
      <c r="G15" s="304"/>
      <c r="H15" s="253" t="s">
        <v>4</v>
      </c>
      <c r="I15" s="254"/>
      <c r="J15" s="254"/>
      <c r="K15" s="254"/>
      <c r="L15" s="254"/>
      <c r="M15" s="254"/>
      <c r="N15" s="255"/>
      <c r="O15" s="205" t="s">
        <v>12</v>
      </c>
      <c r="P15" s="206"/>
      <c r="Q15" s="206"/>
      <c r="R15" s="206"/>
      <c r="S15" s="274" t="str">
        <f>IF(VLOOKUP($AY$2,Data,10,FALSE)=0,"-",VLOOKUP($AY$2,Data,10,FALSE))</f>
        <v>-</v>
      </c>
      <c r="T15" s="274"/>
      <c r="U15" s="274"/>
      <c r="V15" s="274"/>
      <c r="W15" s="274"/>
      <c r="X15" s="274"/>
      <c r="Y15" s="274"/>
      <c r="Z15" s="274"/>
      <c r="AA15" s="274"/>
      <c r="AB15" s="274"/>
      <c r="AC15" s="274"/>
      <c r="AD15" s="274"/>
      <c r="AE15" s="275"/>
      <c r="AF15" s="205" t="s">
        <v>13</v>
      </c>
      <c r="AG15" s="206"/>
      <c r="AH15" s="206"/>
      <c r="AI15" s="206"/>
      <c r="AJ15" s="274" t="str">
        <f>IF(VLOOKUP($AY$2,Data,9,FALSE)=0,"-",VLOOKUP($AY$2,Data,9,FALSE))</f>
        <v>-</v>
      </c>
      <c r="AK15" s="274"/>
      <c r="AL15" s="274"/>
      <c r="AM15" s="274"/>
      <c r="AN15" s="274"/>
      <c r="AO15" s="274"/>
      <c r="AP15" s="274"/>
      <c r="AQ15" s="274"/>
      <c r="AR15" s="274"/>
      <c r="AS15" s="274"/>
      <c r="AT15" s="274"/>
      <c r="AU15" s="274"/>
      <c r="AV15" s="275"/>
    </row>
    <row r="16" spans="2:51" ht="24.75" customHeight="1">
      <c r="B16" s="190"/>
      <c r="C16" s="191"/>
      <c r="D16" s="191"/>
      <c r="E16" s="191"/>
      <c r="F16" s="191"/>
      <c r="G16" s="305"/>
      <c r="H16" s="227" t="s">
        <v>5</v>
      </c>
      <c r="I16" s="228"/>
      <c r="J16" s="228"/>
      <c r="K16" s="228"/>
      <c r="L16" s="228"/>
      <c r="M16" s="228"/>
      <c r="N16" s="229"/>
      <c r="O16" s="230" t="s">
        <v>12</v>
      </c>
      <c r="P16" s="231"/>
      <c r="Q16" s="231"/>
      <c r="R16" s="231"/>
      <c r="S16" s="232" t="str">
        <f>IF(VLOOKUP($AY$2,Data,16,FALSE)=0,"-",VLOOKUP($AY$2,Data,16,FALSE))</f>
        <v>-</v>
      </c>
      <c r="T16" s="232"/>
      <c r="U16" s="232"/>
      <c r="V16" s="232"/>
      <c r="W16" s="232"/>
      <c r="X16" s="232"/>
      <c r="Y16" s="232"/>
      <c r="Z16" s="232"/>
      <c r="AA16" s="232"/>
      <c r="AB16" s="233" t="s">
        <v>51</v>
      </c>
      <c r="AC16" s="233"/>
      <c r="AD16" s="233"/>
      <c r="AE16" s="234"/>
      <c r="AF16" s="230" t="s">
        <v>13</v>
      </c>
      <c r="AG16" s="231"/>
      <c r="AH16" s="231"/>
      <c r="AI16" s="231"/>
      <c r="AJ16" s="232" t="str">
        <f>IF(VLOOKUP($AY$2,Data,11,FALSE)=0,"-",VLOOKUP($AY$2,Data,11,FALSE))</f>
        <v>（選択して下さい）</v>
      </c>
      <c r="AK16" s="232"/>
      <c r="AL16" s="232"/>
      <c r="AM16" s="232"/>
      <c r="AN16" s="232"/>
      <c r="AO16" s="232"/>
      <c r="AP16" s="232"/>
      <c r="AQ16" s="232"/>
      <c r="AR16" s="232"/>
      <c r="AS16" s="233" t="s">
        <v>52</v>
      </c>
      <c r="AT16" s="233"/>
      <c r="AU16" s="233"/>
      <c r="AV16" s="234"/>
    </row>
    <row r="17" spans="2:48" ht="24.75" customHeight="1">
      <c r="B17" s="190"/>
      <c r="C17" s="191"/>
      <c r="D17" s="191"/>
      <c r="E17" s="191"/>
      <c r="F17" s="191"/>
      <c r="G17" s="305"/>
      <c r="H17" s="299" t="s">
        <v>19</v>
      </c>
      <c r="I17" s="300"/>
      <c r="J17" s="300"/>
      <c r="K17" s="300"/>
      <c r="L17" s="300"/>
      <c r="M17" s="300"/>
      <c r="N17" s="301"/>
      <c r="O17" s="262" t="s">
        <v>12</v>
      </c>
      <c r="P17" s="263"/>
      <c r="Q17" s="263"/>
      <c r="R17" s="263"/>
      <c r="S17" s="15" t="s">
        <v>67</v>
      </c>
      <c r="T17" s="314" t="str">
        <f>IF(VLOOKUP($AY$2,Data,17,FALSE)=0,"-",VLOOKUP($AY$2,Data,17,FALSE))</f>
        <v>-</v>
      </c>
      <c r="U17" s="314"/>
      <c r="V17" s="314"/>
      <c r="W17" s="314"/>
      <c r="X17" s="314"/>
      <c r="Y17" s="314"/>
      <c r="Z17" s="314"/>
      <c r="AA17" s="15" t="s">
        <v>68</v>
      </c>
      <c r="AB17" s="233" t="s">
        <v>51</v>
      </c>
      <c r="AC17" s="233"/>
      <c r="AD17" s="233"/>
      <c r="AE17" s="234"/>
      <c r="AF17" s="262" t="s">
        <v>13</v>
      </c>
      <c r="AG17" s="263"/>
      <c r="AH17" s="263"/>
      <c r="AI17" s="263"/>
      <c r="AJ17" s="15" t="s">
        <v>69</v>
      </c>
      <c r="AK17" s="314" t="str">
        <f>IF(VLOOKUP($AY$2,Data,12,FALSE)=0,"-",VLOOKUP($AY$2,Data,12,FALSE))</f>
        <v>-</v>
      </c>
      <c r="AL17" s="314"/>
      <c r="AM17" s="314"/>
      <c r="AN17" s="314"/>
      <c r="AO17" s="314"/>
      <c r="AP17" s="314"/>
      <c r="AQ17" s="314"/>
      <c r="AR17" s="15" t="s">
        <v>70</v>
      </c>
      <c r="AS17" s="233" t="s">
        <v>52</v>
      </c>
      <c r="AT17" s="233"/>
      <c r="AU17" s="233"/>
      <c r="AV17" s="234"/>
    </row>
    <row r="18" spans="2:48" ht="24.75" customHeight="1">
      <c r="B18" s="190"/>
      <c r="C18" s="191"/>
      <c r="D18" s="191"/>
      <c r="E18" s="191"/>
      <c r="F18" s="191"/>
      <c r="G18" s="305"/>
      <c r="H18" s="265" t="s">
        <v>6</v>
      </c>
      <c r="I18" s="266"/>
      <c r="J18" s="266"/>
      <c r="K18" s="266"/>
      <c r="L18" s="266"/>
      <c r="M18" s="266"/>
      <c r="N18" s="267"/>
      <c r="O18" s="262" t="s">
        <v>12</v>
      </c>
      <c r="P18" s="263"/>
      <c r="Q18" s="263"/>
      <c r="R18" s="263"/>
      <c r="S18" s="314" t="str">
        <f>IF(VLOOKUP($AY$2,Data,18,FALSE)=0,"-",VLOOKUP($AY$2,Data,18,FALSE))</f>
        <v>-</v>
      </c>
      <c r="T18" s="314"/>
      <c r="U18" s="314"/>
      <c r="V18" s="314"/>
      <c r="W18" s="314"/>
      <c r="X18" s="314"/>
      <c r="Y18" s="314"/>
      <c r="Z18" s="314"/>
      <c r="AA18" s="314"/>
      <c r="AB18" s="260"/>
      <c r="AC18" s="260"/>
      <c r="AD18" s="260"/>
      <c r="AE18" s="261"/>
      <c r="AF18" s="262" t="s">
        <v>13</v>
      </c>
      <c r="AG18" s="263"/>
      <c r="AH18" s="263"/>
      <c r="AI18" s="263"/>
      <c r="AJ18" s="314" t="str">
        <f>IF(VLOOKUP($AY$2,Data,13,FALSE)=0,"-",VLOOKUP($AY$2,Data,13,FALSE))</f>
        <v>（選択して下さい）</v>
      </c>
      <c r="AK18" s="314"/>
      <c r="AL18" s="314"/>
      <c r="AM18" s="314"/>
      <c r="AN18" s="314"/>
      <c r="AO18" s="314"/>
      <c r="AP18" s="314"/>
      <c r="AQ18" s="314"/>
      <c r="AR18" s="314"/>
      <c r="AS18" s="260"/>
      <c r="AT18" s="260"/>
      <c r="AU18" s="260"/>
      <c r="AV18" s="261"/>
    </row>
    <row r="19" spans="2:48" ht="24.75" customHeight="1">
      <c r="B19" s="190"/>
      <c r="C19" s="191"/>
      <c r="D19" s="191"/>
      <c r="E19" s="191"/>
      <c r="F19" s="191"/>
      <c r="G19" s="305"/>
      <c r="H19" s="265" t="s">
        <v>139</v>
      </c>
      <c r="I19" s="266"/>
      <c r="J19" s="266"/>
      <c r="K19" s="266"/>
      <c r="L19" s="266"/>
      <c r="M19" s="266"/>
      <c r="N19" s="267"/>
      <c r="O19" s="262" t="s">
        <v>12</v>
      </c>
      <c r="P19" s="263"/>
      <c r="Q19" s="263"/>
      <c r="R19" s="263"/>
      <c r="S19" s="314" t="str">
        <f>IF(VLOOKUP($AY$2,Data,19,FALSE)=0,"-",VLOOKUP($AY$2,Data,19,FALSE))</f>
        <v>-</v>
      </c>
      <c r="T19" s="314"/>
      <c r="U19" s="314"/>
      <c r="V19" s="314"/>
      <c r="W19" s="314"/>
      <c r="X19" s="314"/>
      <c r="Y19" s="314"/>
      <c r="Z19" s="314"/>
      <c r="AA19" s="314"/>
      <c r="AB19" s="250" t="s">
        <v>53</v>
      </c>
      <c r="AC19" s="250"/>
      <c r="AD19" s="250"/>
      <c r="AE19" s="251"/>
      <c r="AF19" s="262" t="s">
        <v>13</v>
      </c>
      <c r="AG19" s="263"/>
      <c r="AH19" s="263"/>
      <c r="AI19" s="263"/>
      <c r="AJ19" s="314" t="str">
        <f>IF(VLOOKUP($AY$2,Data,14,FALSE)=0,"-",VLOOKUP($AY$2,Data,14,FALSE))</f>
        <v>-</v>
      </c>
      <c r="AK19" s="314"/>
      <c r="AL19" s="314"/>
      <c r="AM19" s="314"/>
      <c r="AN19" s="314"/>
      <c r="AO19" s="314"/>
      <c r="AP19" s="314"/>
      <c r="AQ19" s="314"/>
      <c r="AR19" s="314"/>
      <c r="AS19" s="250" t="s">
        <v>54</v>
      </c>
      <c r="AT19" s="250"/>
      <c r="AU19" s="250"/>
      <c r="AV19" s="251"/>
    </row>
    <row r="20" spans="2:48" ht="24.75" customHeight="1">
      <c r="B20" s="176"/>
      <c r="C20" s="177"/>
      <c r="D20" s="177"/>
      <c r="E20" s="177"/>
      <c r="F20" s="177"/>
      <c r="G20" s="306"/>
      <c r="H20" s="239" t="s">
        <v>140</v>
      </c>
      <c r="I20" s="240"/>
      <c r="J20" s="240"/>
      <c r="K20" s="240"/>
      <c r="L20" s="240"/>
      <c r="M20" s="240"/>
      <c r="N20" s="241"/>
      <c r="O20" s="235" t="s">
        <v>12</v>
      </c>
      <c r="P20" s="236"/>
      <c r="Q20" s="236"/>
      <c r="R20" s="236"/>
      <c r="S20" s="247" t="str">
        <f>IF(VLOOKUP($AY$2,Data,20,FALSE)=0,"-",VLOOKUP($AY$2,Data,20,FALSE))</f>
        <v>-</v>
      </c>
      <c r="T20" s="247"/>
      <c r="U20" s="247"/>
      <c r="V20" s="247"/>
      <c r="W20" s="247"/>
      <c r="X20" s="247"/>
      <c r="Y20" s="247"/>
      <c r="Z20" s="247"/>
      <c r="AA20" s="247"/>
      <c r="AB20" s="248" t="s">
        <v>53</v>
      </c>
      <c r="AC20" s="248"/>
      <c r="AD20" s="248"/>
      <c r="AE20" s="249"/>
      <c r="AF20" s="235" t="s">
        <v>13</v>
      </c>
      <c r="AG20" s="236"/>
      <c r="AH20" s="236"/>
      <c r="AI20" s="236"/>
      <c r="AJ20" s="247" t="str">
        <f>IF(VLOOKUP($AY$2,Data,15,FALSE)=0,"-",VLOOKUP($AY$2,Data,15,FALSE))</f>
        <v>-</v>
      </c>
      <c r="AK20" s="247"/>
      <c r="AL20" s="247"/>
      <c r="AM20" s="247"/>
      <c r="AN20" s="247"/>
      <c r="AO20" s="247"/>
      <c r="AP20" s="247"/>
      <c r="AQ20" s="247"/>
      <c r="AR20" s="247"/>
      <c r="AS20" s="248" t="s">
        <v>54</v>
      </c>
      <c r="AT20" s="248"/>
      <c r="AU20" s="248"/>
      <c r="AV20" s="249"/>
    </row>
    <row r="21" spans="2:48" ht="24.75" customHeight="1">
      <c r="B21" s="173" t="s">
        <v>10</v>
      </c>
      <c r="C21" s="242"/>
      <c r="D21" s="242"/>
      <c r="E21" s="242"/>
      <c r="F21" s="242"/>
      <c r="G21" s="258"/>
      <c r="H21" s="253" t="s">
        <v>5</v>
      </c>
      <c r="I21" s="254"/>
      <c r="J21" s="254"/>
      <c r="K21" s="254"/>
      <c r="L21" s="254"/>
      <c r="M21" s="254"/>
      <c r="N21" s="255"/>
      <c r="O21" s="205" t="s">
        <v>12</v>
      </c>
      <c r="P21" s="206"/>
      <c r="Q21" s="206"/>
      <c r="R21" s="206"/>
      <c r="S21" s="257" t="str">
        <f>IF(VLOOKUP($AY$2,Data,24,FALSE)=0,"-",VLOOKUP($AY$2,Data,24,FALSE))</f>
        <v>-</v>
      </c>
      <c r="T21" s="257"/>
      <c r="U21" s="257"/>
      <c r="V21" s="257"/>
      <c r="W21" s="257"/>
      <c r="X21" s="257"/>
      <c r="Y21" s="257"/>
      <c r="Z21" s="257"/>
      <c r="AA21" s="257"/>
      <c r="AB21" s="237" t="s">
        <v>51</v>
      </c>
      <c r="AC21" s="237"/>
      <c r="AD21" s="237"/>
      <c r="AE21" s="238"/>
      <c r="AF21" s="205" t="s">
        <v>13</v>
      </c>
      <c r="AG21" s="206"/>
      <c r="AH21" s="206"/>
      <c r="AI21" s="206"/>
      <c r="AJ21" s="257" t="str">
        <f>IF(VLOOKUP($AY$2,Data,21,FALSE)=0,"-",VLOOKUP($AY$2,Data,21,FALSE))</f>
        <v>-</v>
      </c>
      <c r="AK21" s="257"/>
      <c r="AL21" s="257"/>
      <c r="AM21" s="257"/>
      <c r="AN21" s="257"/>
      <c r="AO21" s="257"/>
      <c r="AP21" s="257"/>
      <c r="AQ21" s="257"/>
      <c r="AR21" s="257"/>
      <c r="AS21" s="237" t="s">
        <v>52</v>
      </c>
      <c r="AT21" s="237"/>
      <c r="AU21" s="237"/>
      <c r="AV21" s="238"/>
    </row>
    <row r="22" spans="2:48" ht="24.75" customHeight="1">
      <c r="B22" s="243"/>
      <c r="C22" s="244"/>
      <c r="D22" s="244"/>
      <c r="E22" s="244"/>
      <c r="F22" s="244"/>
      <c r="G22" s="259"/>
      <c r="H22" s="227" t="s">
        <v>139</v>
      </c>
      <c r="I22" s="228"/>
      <c r="J22" s="228"/>
      <c r="K22" s="228"/>
      <c r="L22" s="228"/>
      <c r="M22" s="228"/>
      <c r="N22" s="229"/>
      <c r="O22" s="230" t="s">
        <v>12</v>
      </c>
      <c r="P22" s="231"/>
      <c r="Q22" s="231"/>
      <c r="R22" s="231"/>
      <c r="S22" s="232" t="str">
        <f>IF(VLOOKUP($AY$2,Data,25,FALSE)=0,"-",VLOOKUP($AY$2,Data,25,FALSE))</f>
        <v>-</v>
      </c>
      <c r="T22" s="232"/>
      <c r="U22" s="232"/>
      <c r="V22" s="232"/>
      <c r="W22" s="232"/>
      <c r="X22" s="232"/>
      <c r="Y22" s="232"/>
      <c r="Z22" s="232"/>
      <c r="AA22" s="232"/>
      <c r="AB22" s="233" t="s">
        <v>53</v>
      </c>
      <c r="AC22" s="233"/>
      <c r="AD22" s="233"/>
      <c r="AE22" s="234"/>
      <c r="AF22" s="230" t="s">
        <v>13</v>
      </c>
      <c r="AG22" s="231"/>
      <c r="AH22" s="231"/>
      <c r="AI22" s="231"/>
      <c r="AJ22" s="232" t="str">
        <f>IF(VLOOKUP($AY$2,Data,22,FALSE)=0,"-",VLOOKUP($AY$2,Data,22,FALSE))</f>
        <v>-</v>
      </c>
      <c r="AK22" s="232"/>
      <c r="AL22" s="232"/>
      <c r="AM22" s="232"/>
      <c r="AN22" s="232"/>
      <c r="AO22" s="232"/>
      <c r="AP22" s="232"/>
      <c r="AQ22" s="232"/>
      <c r="AR22" s="232"/>
      <c r="AS22" s="233" t="s">
        <v>54</v>
      </c>
      <c r="AT22" s="233"/>
      <c r="AU22" s="233"/>
      <c r="AV22" s="234"/>
    </row>
    <row r="23" spans="2:48" ht="24.75" customHeight="1">
      <c r="B23" s="243"/>
      <c r="C23" s="244"/>
      <c r="D23" s="244"/>
      <c r="E23" s="244"/>
      <c r="F23" s="244"/>
      <c r="G23" s="259"/>
      <c r="H23" s="239" t="s">
        <v>140</v>
      </c>
      <c r="I23" s="240"/>
      <c r="J23" s="240"/>
      <c r="K23" s="240"/>
      <c r="L23" s="240"/>
      <c r="M23" s="240"/>
      <c r="N23" s="241"/>
      <c r="O23" s="235" t="s">
        <v>12</v>
      </c>
      <c r="P23" s="236"/>
      <c r="Q23" s="236"/>
      <c r="R23" s="236"/>
      <c r="S23" s="247" t="str">
        <f>IF(VLOOKUP($AY$2,Data,26,FALSE)=0,"-",VLOOKUP($AY$2,Data,26,FALSE))</f>
        <v>-</v>
      </c>
      <c r="T23" s="247"/>
      <c r="U23" s="247"/>
      <c r="V23" s="247"/>
      <c r="W23" s="247"/>
      <c r="X23" s="247"/>
      <c r="Y23" s="247"/>
      <c r="Z23" s="247"/>
      <c r="AA23" s="247"/>
      <c r="AB23" s="248" t="s">
        <v>53</v>
      </c>
      <c r="AC23" s="248"/>
      <c r="AD23" s="248"/>
      <c r="AE23" s="249"/>
      <c r="AF23" s="235" t="s">
        <v>13</v>
      </c>
      <c r="AG23" s="236"/>
      <c r="AH23" s="236"/>
      <c r="AI23" s="236"/>
      <c r="AJ23" s="247" t="str">
        <f>IF(VLOOKUP($AY$2,Data,23,FALSE)=0,"-",VLOOKUP($AY$2,Data,23,FALSE))</f>
        <v>-</v>
      </c>
      <c r="AK23" s="247"/>
      <c r="AL23" s="247"/>
      <c r="AM23" s="247"/>
      <c r="AN23" s="247"/>
      <c r="AO23" s="247"/>
      <c r="AP23" s="247"/>
      <c r="AQ23" s="247"/>
      <c r="AR23" s="247"/>
      <c r="AS23" s="248" t="s">
        <v>54</v>
      </c>
      <c r="AT23" s="248"/>
      <c r="AU23" s="248"/>
      <c r="AV23" s="249"/>
    </row>
    <row r="24" spans="2:48" ht="24.75" customHeight="1">
      <c r="B24" s="173" t="s">
        <v>11</v>
      </c>
      <c r="C24" s="242"/>
      <c r="D24" s="242"/>
      <c r="E24" s="242"/>
      <c r="F24" s="242"/>
      <c r="G24" s="242"/>
      <c r="H24" s="253" t="s">
        <v>5</v>
      </c>
      <c r="I24" s="254"/>
      <c r="J24" s="254"/>
      <c r="K24" s="254"/>
      <c r="L24" s="254"/>
      <c r="M24" s="254"/>
      <c r="N24" s="255"/>
      <c r="O24" s="205" t="s">
        <v>12</v>
      </c>
      <c r="P24" s="206"/>
      <c r="Q24" s="206"/>
      <c r="R24" s="206"/>
      <c r="S24" s="257" t="str">
        <f>IF(VLOOKUP($AY$2,Data,30,FALSE)=0,"-",VLOOKUP($AY$2,Data,30,FALSE))</f>
        <v>-</v>
      </c>
      <c r="T24" s="257"/>
      <c r="U24" s="257"/>
      <c r="V24" s="257"/>
      <c r="W24" s="257"/>
      <c r="X24" s="257"/>
      <c r="Y24" s="257"/>
      <c r="Z24" s="257"/>
      <c r="AA24" s="257"/>
      <c r="AB24" s="237" t="s">
        <v>51</v>
      </c>
      <c r="AC24" s="237"/>
      <c r="AD24" s="237"/>
      <c r="AE24" s="238"/>
      <c r="AF24" s="205" t="s">
        <v>13</v>
      </c>
      <c r="AG24" s="206"/>
      <c r="AH24" s="206"/>
      <c r="AI24" s="206"/>
      <c r="AJ24" s="257" t="str">
        <f>IF(VLOOKUP($AY$2,Data,27,FALSE)=0,"-",VLOOKUP($AY$2,Data,27,FALSE))</f>
        <v>-</v>
      </c>
      <c r="AK24" s="257"/>
      <c r="AL24" s="257"/>
      <c r="AM24" s="257"/>
      <c r="AN24" s="257"/>
      <c r="AO24" s="257"/>
      <c r="AP24" s="257"/>
      <c r="AQ24" s="257"/>
      <c r="AR24" s="257"/>
      <c r="AS24" s="237" t="s">
        <v>52</v>
      </c>
      <c r="AT24" s="237"/>
      <c r="AU24" s="237"/>
      <c r="AV24" s="238"/>
    </row>
    <row r="25" spans="2:48" ht="24.75" customHeight="1">
      <c r="B25" s="243"/>
      <c r="C25" s="244"/>
      <c r="D25" s="244"/>
      <c r="E25" s="244"/>
      <c r="F25" s="244"/>
      <c r="G25" s="244"/>
      <c r="H25" s="227" t="s">
        <v>139</v>
      </c>
      <c r="I25" s="228"/>
      <c r="J25" s="228"/>
      <c r="K25" s="228"/>
      <c r="L25" s="228"/>
      <c r="M25" s="228"/>
      <c r="N25" s="229"/>
      <c r="O25" s="230" t="s">
        <v>12</v>
      </c>
      <c r="P25" s="231"/>
      <c r="Q25" s="231"/>
      <c r="R25" s="231"/>
      <c r="S25" s="232" t="str">
        <f>IF(VLOOKUP($AY$2,Data,31,FALSE)=0,"-",VLOOKUP($AY$2,Data,31,FALSE))</f>
        <v>-</v>
      </c>
      <c r="T25" s="232"/>
      <c r="U25" s="232"/>
      <c r="V25" s="232"/>
      <c r="W25" s="232"/>
      <c r="X25" s="232"/>
      <c r="Y25" s="232"/>
      <c r="Z25" s="232"/>
      <c r="AA25" s="232"/>
      <c r="AB25" s="233" t="s">
        <v>53</v>
      </c>
      <c r="AC25" s="233"/>
      <c r="AD25" s="233"/>
      <c r="AE25" s="234"/>
      <c r="AF25" s="230" t="s">
        <v>13</v>
      </c>
      <c r="AG25" s="231"/>
      <c r="AH25" s="231"/>
      <c r="AI25" s="231"/>
      <c r="AJ25" s="232" t="str">
        <f>IF(VLOOKUP($AY$2,Data,28,FALSE)=0,"-",VLOOKUP($AY$2,Data,28,FALSE))</f>
        <v>-</v>
      </c>
      <c r="AK25" s="232"/>
      <c r="AL25" s="232"/>
      <c r="AM25" s="232"/>
      <c r="AN25" s="232"/>
      <c r="AO25" s="232"/>
      <c r="AP25" s="232"/>
      <c r="AQ25" s="232"/>
      <c r="AR25" s="232"/>
      <c r="AS25" s="233" t="s">
        <v>54</v>
      </c>
      <c r="AT25" s="233"/>
      <c r="AU25" s="233"/>
      <c r="AV25" s="234"/>
    </row>
    <row r="26" spans="2:48" ht="24.75" customHeight="1">
      <c r="B26" s="245"/>
      <c r="C26" s="246"/>
      <c r="D26" s="246"/>
      <c r="E26" s="246"/>
      <c r="F26" s="246"/>
      <c r="G26" s="246"/>
      <c r="H26" s="239" t="s">
        <v>140</v>
      </c>
      <c r="I26" s="240"/>
      <c r="J26" s="240"/>
      <c r="K26" s="240"/>
      <c r="L26" s="240"/>
      <c r="M26" s="240"/>
      <c r="N26" s="241"/>
      <c r="O26" s="235" t="s">
        <v>12</v>
      </c>
      <c r="P26" s="236"/>
      <c r="Q26" s="236"/>
      <c r="R26" s="236"/>
      <c r="S26" s="247" t="str">
        <f>IF(VLOOKUP($AY$2,Data,32,FALSE)=0,"-",VLOOKUP($AY$2,Data,32,FALSE))</f>
        <v>-</v>
      </c>
      <c r="T26" s="247"/>
      <c r="U26" s="247"/>
      <c r="V26" s="247"/>
      <c r="W26" s="247"/>
      <c r="X26" s="247"/>
      <c r="Y26" s="247"/>
      <c r="Z26" s="247"/>
      <c r="AA26" s="247"/>
      <c r="AB26" s="248" t="s">
        <v>53</v>
      </c>
      <c r="AC26" s="248"/>
      <c r="AD26" s="248"/>
      <c r="AE26" s="249"/>
      <c r="AF26" s="235" t="s">
        <v>13</v>
      </c>
      <c r="AG26" s="236"/>
      <c r="AH26" s="236"/>
      <c r="AI26" s="236"/>
      <c r="AJ26" s="247" t="str">
        <f>IF(VLOOKUP($AY$2,Data,29,FALSE)=0,"-",VLOOKUP($AY$2,Data,29,FALSE))</f>
        <v>-</v>
      </c>
      <c r="AK26" s="247"/>
      <c r="AL26" s="247"/>
      <c r="AM26" s="247"/>
      <c r="AN26" s="247"/>
      <c r="AO26" s="247"/>
      <c r="AP26" s="247"/>
      <c r="AQ26" s="247"/>
      <c r="AR26" s="247"/>
      <c r="AS26" s="248" t="s">
        <v>54</v>
      </c>
      <c r="AT26" s="248"/>
      <c r="AU26" s="248"/>
      <c r="AV26" s="249"/>
    </row>
    <row r="27" spans="2:48" ht="24.75" customHeight="1">
      <c r="B27" s="219" t="s">
        <v>7</v>
      </c>
      <c r="C27" s="220"/>
      <c r="D27" s="220"/>
      <c r="E27" s="220"/>
      <c r="F27" s="220"/>
      <c r="G27" s="220"/>
      <c r="H27" s="220"/>
      <c r="I27" s="220"/>
      <c r="J27" s="220"/>
      <c r="K27" s="220"/>
      <c r="L27" s="220"/>
      <c r="M27" s="220"/>
      <c r="N27" s="221"/>
      <c r="O27" s="224" t="s">
        <v>12</v>
      </c>
      <c r="P27" s="225"/>
      <c r="Q27" s="225"/>
      <c r="R27" s="225"/>
      <c r="S27" s="226" t="str">
        <f>IF(VLOOKUP($AY$2,Data,34,FALSE)=0,"-",VLOOKUP($AY$2,Data,34,FALSE))</f>
        <v>-</v>
      </c>
      <c r="T27" s="226"/>
      <c r="U27" s="226"/>
      <c r="V27" s="226"/>
      <c r="W27" s="226"/>
      <c r="X27" s="226"/>
      <c r="Y27" s="226"/>
      <c r="Z27" s="226"/>
      <c r="AA27" s="226"/>
      <c r="AB27" s="222" t="s">
        <v>51</v>
      </c>
      <c r="AC27" s="222"/>
      <c r="AD27" s="222"/>
      <c r="AE27" s="223"/>
      <c r="AF27" s="224" t="s">
        <v>13</v>
      </c>
      <c r="AG27" s="225"/>
      <c r="AH27" s="225"/>
      <c r="AI27" s="225"/>
      <c r="AJ27" s="226" t="str">
        <f>IF(VLOOKUP($AY$2,Data,33,FALSE)=0,"-",VLOOKUP($AY$2,Data,33,FALSE))</f>
        <v>-</v>
      </c>
      <c r="AK27" s="226"/>
      <c r="AL27" s="226"/>
      <c r="AM27" s="226"/>
      <c r="AN27" s="226"/>
      <c r="AO27" s="226"/>
      <c r="AP27" s="226"/>
      <c r="AQ27" s="226"/>
      <c r="AR27" s="226"/>
      <c r="AS27" s="222" t="s">
        <v>52</v>
      </c>
      <c r="AT27" s="222"/>
      <c r="AU27" s="222"/>
      <c r="AV27" s="223"/>
    </row>
    <row r="28" spans="2:48" ht="24.75" customHeight="1">
      <c r="B28" s="219" t="s">
        <v>14</v>
      </c>
      <c r="C28" s="220"/>
      <c r="D28" s="220"/>
      <c r="E28" s="220"/>
      <c r="F28" s="220"/>
      <c r="G28" s="220"/>
      <c r="H28" s="220"/>
      <c r="I28" s="220"/>
      <c r="J28" s="220"/>
      <c r="K28" s="220"/>
      <c r="L28" s="220"/>
      <c r="M28" s="220"/>
      <c r="N28" s="221"/>
      <c r="O28" s="224" t="s">
        <v>12</v>
      </c>
      <c r="P28" s="225"/>
      <c r="Q28" s="225"/>
      <c r="R28" s="225"/>
      <c r="S28" s="226" t="str">
        <f>IF(VLOOKUP($AY$2,Data,38,FALSE)=0,"-",VLOOKUP($AY$2,Data,38,FALSE))</f>
        <v>-</v>
      </c>
      <c r="T28" s="226"/>
      <c r="U28" s="226"/>
      <c r="V28" s="226"/>
      <c r="W28" s="226"/>
      <c r="X28" s="226"/>
      <c r="Y28" s="226"/>
      <c r="Z28" s="226"/>
      <c r="AA28" s="226"/>
      <c r="AB28" s="222" t="s">
        <v>55</v>
      </c>
      <c r="AC28" s="222"/>
      <c r="AD28" s="222"/>
      <c r="AE28" s="223"/>
      <c r="AF28" s="224" t="s">
        <v>13</v>
      </c>
      <c r="AG28" s="225"/>
      <c r="AH28" s="225"/>
      <c r="AI28" s="225"/>
      <c r="AJ28" s="226" t="str">
        <f>IF(VLOOKUP($AY$2,Data,35,FALSE)=0,"-",VLOOKUP($AY$2,Data,35,FALSE))</f>
        <v>-</v>
      </c>
      <c r="AK28" s="226"/>
      <c r="AL28" s="226"/>
      <c r="AM28" s="226"/>
      <c r="AN28" s="226"/>
      <c r="AO28" s="226"/>
      <c r="AP28" s="226"/>
      <c r="AQ28" s="226"/>
      <c r="AR28" s="226"/>
      <c r="AS28" s="222" t="s">
        <v>56</v>
      </c>
      <c r="AT28" s="222"/>
      <c r="AU28" s="222"/>
      <c r="AV28" s="223"/>
    </row>
    <row r="29" spans="2:48" ht="24.75" customHeight="1">
      <c r="B29" s="219" t="s">
        <v>15</v>
      </c>
      <c r="C29" s="220"/>
      <c r="D29" s="220"/>
      <c r="E29" s="220"/>
      <c r="F29" s="220"/>
      <c r="G29" s="220"/>
      <c r="H29" s="220"/>
      <c r="I29" s="220"/>
      <c r="J29" s="220"/>
      <c r="K29" s="220"/>
      <c r="L29" s="220"/>
      <c r="M29" s="220"/>
      <c r="N29" s="221"/>
      <c r="O29" s="224" t="s">
        <v>12</v>
      </c>
      <c r="P29" s="225"/>
      <c r="Q29" s="225"/>
      <c r="R29" s="225"/>
      <c r="S29" s="226" t="str">
        <f>IF(VLOOKUP($AY$2,Data,39,FALSE)=0,"-",VLOOKUP($AY$2,Data,39,FALSE))</f>
        <v>-</v>
      </c>
      <c r="T29" s="226"/>
      <c r="U29" s="226"/>
      <c r="V29" s="226"/>
      <c r="W29" s="226"/>
      <c r="X29" s="226"/>
      <c r="Y29" s="226"/>
      <c r="Z29" s="226"/>
      <c r="AA29" s="226"/>
      <c r="AB29" s="222" t="s">
        <v>51</v>
      </c>
      <c r="AC29" s="222"/>
      <c r="AD29" s="222"/>
      <c r="AE29" s="223"/>
      <c r="AF29" s="224" t="s">
        <v>13</v>
      </c>
      <c r="AG29" s="225"/>
      <c r="AH29" s="225"/>
      <c r="AI29" s="225"/>
      <c r="AJ29" s="226" t="str">
        <f>IF(VLOOKUP($AY$2,Data,36,FALSE)=0,"-",VLOOKUP($AY$2,Data,36,FALSE))</f>
        <v>-</v>
      </c>
      <c r="AK29" s="226"/>
      <c r="AL29" s="226"/>
      <c r="AM29" s="226"/>
      <c r="AN29" s="226"/>
      <c r="AO29" s="226"/>
      <c r="AP29" s="226"/>
      <c r="AQ29" s="226"/>
      <c r="AR29" s="226"/>
      <c r="AS29" s="222" t="s">
        <v>52</v>
      </c>
      <c r="AT29" s="222"/>
      <c r="AU29" s="222"/>
      <c r="AV29" s="223"/>
    </row>
    <row r="30" spans="2:48" ht="24.75" customHeight="1">
      <c r="B30" s="202" t="s">
        <v>18</v>
      </c>
      <c r="C30" s="203"/>
      <c r="D30" s="203"/>
      <c r="E30" s="203"/>
      <c r="F30" s="203"/>
      <c r="G30" s="203"/>
      <c r="H30" s="203"/>
      <c r="I30" s="203"/>
      <c r="J30" s="203"/>
      <c r="K30" s="203"/>
      <c r="L30" s="203"/>
      <c r="M30" s="203"/>
      <c r="N30" s="204"/>
      <c r="O30" s="205" t="s">
        <v>12</v>
      </c>
      <c r="P30" s="206"/>
      <c r="Q30" s="206"/>
      <c r="R30" s="206"/>
      <c r="S30" s="257" t="str">
        <f>IF(VLOOKUP($AY$2,Data,40,FALSE)=0,"-",VLOOKUP($AY$2,Data,40,FALSE))</f>
        <v>-</v>
      </c>
      <c r="T30" s="257"/>
      <c r="U30" s="257"/>
      <c r="V30" s="257"/>
      <c r="W30" s="257"/>
      <c r="X30" s="257"/>
      <c r="Y30" s="257"/>
      <c r="Z30" s="257"/>
      <c r="AA30" s="257"/>
      <c r="AB30" s="208" t="s">
        <v>51</v>
      </c>
      <c r="AC30" s="208"/>
      <c r="AD30" s="208"/>
      <c r="AE30" s="209"/>
      <c r="AF30" s="205" t="s">
        <v>13</v>
      </c>
      <c r="AG30" s="206"/>
      <c r="AH30" s="206"/>
      <c r="AI30" s="206"/>
      <c r="AJ30" s="257" t="str">
        <f>IF(VLOOKUP($AY$2,Data,37,FALSE)=0,"-",VLOOKUP($AY$2,Data,37,FALSE))</f>
        <v>-</v>
      </c>
      <c r="AK30" s="257"/>
      <c r="AL30" s="257"/>
      <c r="AM30" s="257"/>
      <c r="AN30" s="257"/>
      <c r="AO30" s="257"/>
      <c r="AP30" s="257"/>
      <c r="AQ30" s="257"/>
      <c r="AR30" s="257"/>
      <c r="AS30" s="208" t="s">
        <v>52</v>
      </c>
      <c r="AT30" s="208"/>
      <c r="AU30" s="208"/>
      <c r="AV30" s="209"/>
    </row>
    <row r="31" spans="2:48" ht="33.75" customHeight="1">
      <c r="B31" s="202" t="s">
        <v>16</v>
      </c>
      <c r="C31" s="203"/>
      <c r="D31" s="203"/>
      <c r="E31" s="203"/>
      <c r="F31" s="203"/>
      <c r="G31" s="203"/>
      <c r="H31" s="203"/>
      <c r="I31" s="203"/>
      <c r="J31" s="203"/>
      <c r="K31" s="203"/>
      <c r="L31" s="203"/>
      <c r="M31" s="203"/>
      <c r="N31" s="204"/>
      <c r="O31" s="318" t="str">
        <f>IF(VLOOKUP($AY$2,Data,41,FALSE)=0,"-",VLOOKUP($AY$2,Data,41,FALSE))</f>
        <v>-</v>
      </c>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20"/>
    </row>
    <row r="32" spans="2:48" ht="21.75" customHeight="1">
      <c r="B32" s="219" t="s">
        <v>8</v>
      </c>
      <c r="C32" s="220"/>
      <c r="D32" s="220"/>
      <c r="E32" s="220"/>
      <c r="F32" s="220"/>
      <c r="G32" s="220"/>
      <c r="H32" s="220"/>
      <c r="I32" s="220"/>
      <c r="J32" s="220"/>
      <c r="K32" s="220"/>
      <c r="L32" s="220"/>
      <c r="M32" s="220"/>
      <c r="N32" s="221"/>
      <c r="O32" s="318" t="str">
        <f>IF(VLOOKUP($AY$2,Data,42,FALSE)=0,"-",VLOOKUP($AY$2,Data,42,FALSE))</f>
        <v>-</v>
      </c>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20"/>
    </row>
    <row r="33" spans="2:48" ht="18.600000000000001" customHeight="1">
      <c r="B33" s="173" t="s">
        <v>2</v>
      </c>
      <c r="C33" s="211"/>
      <c r="D33" s="211"/>
      <c r="E33" s="211"/>
      <c r="F33" s="211"/>
      <c r="G33" s="211"/>
      <c r="H33" s="211"/>
      <c r="I33" s="211"/>
      <c r="J33" s="211"/>
      <c r="K33" s="211"/>
      <c r="L33" s="211"/>
      <c r="M33" s="211"/>
      <c r="N33" s="212"/>
      <c r="O33" s="179" t="s">
        <v>46</v>
      </c>
      <c r="P33" s="180"/>
      <c r="Q33" s="180"/>
      <c r="R33" s="180"/>
      <c r="S33" s="180"/>
      <c r="T33" s="180"/>
      <c r="U33" s="180"/>
      <c r="V33" s="181"/>
      <c r="W33" s="327">
        <f>VLOOKUP($AY$2,Data,43,FALSE)</f>
        <v>0</v>
      </c>
      <c r="X33" s="328"/>
      <c r="Y33" s="328"/>
      <c r="Z33" s="328"/>
      <c r="AA33" s="328"/>
      <c r="AB33" s="328"/>
      <c r="AC33" s="328"/>
      <c r="AD33" s="328"/>
      <c r="AE33" s="329"/>
      <c r="AF33" s="182" t="s">
        <v>47</v>
      </c>
      <c r="AG33" s="180"/>
      <c r="AH33" s="180"/>
      <c r="AI33" s="180"/>
      <c r="AJ33" s="180"/>
      <c r="AK33" s="180"/>
      <c r="AL33" s="180"/>
      <c r="AM33" s="181"/>
      <c r="AN33" s="327">
        <f>VLOOKUP($AY$2,Data,44,FALSE)</f>
        <v>0</v>
      </c>
      <c r="AO33" s="328"/>
      <c r="AP33" s="328"/>
      <c r="AQ33" s="328"/>
      <c r="AR33" s="328"/>
      <c r="AS33" s="328"/>
      <c r="AT33" s="328"/>
      <c r="AU33" s="328"/>
      <c r="AV33" s="330"/>
    </row>
    <row r="34" spans="2:48" ht="18.600000000000001" customHeight="1">
      <c r="B34" s="213"/>
      <c r="C34" s="214"/>
      <c r="D34" s="214"/>
      <c r="E34" s="214"/>
      <c r="F34" s="214"/>
      <c r="G34" s="214"/>
      <c r="H34" s="214"/>
      <c r="I34" s="214"/>
      <c r="J34" s="214"/>
      <c r="K34" s="214"/>
      <c r="L34" s="214"/>
      <c r="M34" s="214"/>
      <c r="N34" s="215"/>
      <c r="O34" s="183" t="s">
        <v>0</v>
      </c>
      <c r="P34" s="184"/>
      <c r="Q34" s="184"/>
      <c r="R34" s="184"/>
      <c r="S34" s="184"/>
      <c r="T34" s="184"/>
      <c r="U34" s="184"/>
      <c r="V34" s="185"/>
      <c r="W34" s="321">
        <f>VLOOKUP($AY$2,Data,45,FALSE)</f>
        <v>0</v>
      </c>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3"/>
    </row>
    <row r="35" spans="2:48" ht="18.600000000000001" customHeight="1">
      <c r="B35" s="173" t="s">
        <v>3</v>
      </c>
      <c r="C35" s="174"/>
      <c r="D35" s="174"/>
      <c r="E35" s="174"/>
      <c r="F35" s="174"/>
      <c r="G35" s="174"/>
      <c r="H35" s="174"/>
      <c r="I35" s="174"/>
      <c r="J35" s="174"/>
      <c r="K35" s="174"/>
      <c r="L35" s="174"/>
      <c r="M35" s="174"/>
      <c r="N35" s="175"/>
      <c r="O35" s="179" t="s">
        <v>46</v>
      </c>
      <c r="P35" s="180"/>
      <c r="Q35" s="180"/>
      <c r="R35" s="180"/>
      <c r="S35" s="180"/>
      <c r="T35" s="180"/>
      <c r="U35" s="180"/>
      <c r="V35" s="181"/>
      <c r="W35" s="327" t="str">
        <f>VLOOKUP($AY$2,Data,46,FALSE)</f>
        <v>-</v>
      </c>
      <c r="X35" s="328"/>
      <c r="Y35" s="328"/>
      <c r="Z35" s="328"/>
      <c r="AA35" s="328"/>
      <c r="AB35" s="328"/>
      <c r="AC35" s="328"/>
      <c r="AD35" s="328"/>
      <c r="AE35" s="329"/>
      <c r="AF35" s="182" t="s">
        <v>47</v>
      </c>
      <c r="AG35" s="180"/>
      <c r="AH35" s="180"/>
      <c r="AI35" s="180"/>
      <c r="AJ35" s="180"/>
      <c r="AK35" s="180"/>
      <c r="AL35" s="180"/>
      <c r="AM35" s="181"/>
      <c r="AN35" s="327" t="str">
        <f>VLOOKUP($AY$2,Data,47,FALSE)</f>
        <v>（選択して下さい）</v>
      </c>
      <c r="AO35" s="328"/>
      <c r="AP35" s="328"/>
      <c r="AQ35" s="328"/>
      <c r="AR35" s="328"/>
      <c r="AS35" s="328"/>
      <c r="AT35" s="328"/>
      <c r="AU35" s="328"/>
      <c r="AV35" s="330"/>
    </row>
    <row r="36" spans="2:48" ht="18.600000000000001" customHeight="1">
      <c r="B36" s="176"/>
      <c r="C36" s="177"/>
      <c r="D36" s="177"/>
      <c r="E36" s="177"/>
      <c r="F36" s="177"/>
      <c r="G36" s="177"/>
      <c r="H36" s="177"/>
      <c r="I36" s="177"/>
      <c r="J36" s="177"/>
      <c r="K36" s="177"/>
      <c r="L36" s="177"/>
      <c r="M36" s="177"/>
      <c r="N36" s="178"/>
      <c r="O36" s="183" t="s">
        <v>0</v>
      </c>
      <c r="P36" s="184"/>
      <c r="Q36" s="184"/>
      <c r="R36" s="184"/>
      <c r="S36" s="184"/>
      <c r="T36" s="184"/>
      <c r="U36" s="184"/>
      <c r="V36" s="185"/>
      <c r="W36" s="321">
        <f>VLOOKUP($AY$2,Data,48,FALSE)</f>
        <v>0</v>
      </c>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3"/>
    </row>
    <row r="37" spans="2:48" ht="18.600000000000001" customHeight="1">
      <c r="B37" s="189" t="s">
        <v>1</v>
      </c>
      <c r="C37" s="174"/>
      <c r="D37" s="174"/>
      <c r="E37" s="174"/>
      <c r="F37" s="174"/>
      <c r="G37" s="174"/>
      <c r="H37" s="174"/>
      <c r="I37" s="174"/>
      <c r="J37" s="174"/>
      <c r="K37" s="174"/>
      <c r="L37" s="174"/>
      <c r="M37" s="174"/>
      <c r="N37" s="175"/>
      <c r="O37" s="324">
        <f>VLOOKUP($AY$2,Data,49,FALSE)</f>
        <v>0</v>
      </c>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6"/>
    </row>
    <row r="38" spans="2:48" ht="18.600000000000001" customHeight="1">
      <c r="B38" s="190"/>
      <c r="C38" s="191"/>
      <c r="D38" s="191"/>
      <c r="E38" s="191"/>
      <c r="F38" s="191"/>
      <c r="G38" s="191"/>
      <c r="H38" s="191"/>
      <c r="I38" s="191"/>
      <c r="J38" s="191"/>
      <c r="K38" s="191"/>
      <c r="L38" s="191"/>
      <c r="M38" s="191"/>
      <c r="N38" s="192"/>
      <c r="O38" s="196"/>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8"/>
    </row>
    <row r="39" spans="2:48" ht="18.600000000000001" customHeight="1">
      <c r="B39" s="190"/>
      <c r="C39" s="191"/>
      <c r="D39" s="191"/>
      <c r="E39" s="191"/>
      <c r="F39" s="191"/>
      <c r="G39" s="191"/>
      <c r="H39" s="191"/>
      <c r="I39" s="191"/>
      <c r="J39" s="191"/>
      <c r="K39" s="191"/>
      <c r="L39" s="191"/>
      <c r="M39" s="191"/>
      <c r="N39" s="192"/>
      <c r="O39" s="199"/>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1"/>
    </row>
    <row r="40" spans="2:48" ht="18.600000000000001" customHeight="1">
      <c r="B40" s="190"/>
      <c r="C40" s="191"/>
      <c r="D40" s="191"/>
      <c r="E40" s="191"/>
      <c r="F40" s="191"/>
      <c r="G40" s="191"/>
      <c r="H40" s="191"/>
      <c r="I40" s="191"/>
      <c r="J40" s="191"/>
      <c r="K40" s="191"/>
      <c r="L40" s="191"/>
      <c r="M40" s="191"/>
      <c r="N40" s="192"/>
      <c r="O40" s="199"/>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1"/>
    </row>
    <row r="41" spans="2:48" ht="18.600000000000001" customHeight="1">
      <c r="B41" s="190"/>
      <c r="C41" s="191"/>
      <c r="D41" s="191"/>
      <c r="E41" s="191"/>
      <c r="F41" s="191"/>
      <c r="G41" s="191"/>
      <c r="H41" s="191"/>
      <c r="I41" s="191"/>
      <c r="J41" s="191"/>
      <c r="K41" s="191"/>
      <c r="L41" s="191"/>
      <c r="M41" s="191"/>
      <c r="N41" s="192"/>
      <c r="O41" s="168"/>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70"/>
    </row>
    <row r="42" spans="2:48" ht="18.600000000000001" customHeight="1">
      <c r="B42" s="171" t="s">
        <v>20</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row>
    <row r="43" spans="2:48" ht="18.600000000000001" customHeight="1">
      <c r="B43" s="172" t="s">
        <v>71</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row>
  </sheetData>
  <mergeCells count="154">
    <mergeCell ref="B2:AV2"/>
    <mergeCell ref="O41:AV41"/>
    <mergeCell ref="B37:N41"/>
    <mergeCell ref="B11:N12"/>
    <mergeCell ref="O11:AV12"/>
    <mergeCell ref="O40:AV40"/>
    <mergeCell ref="S20:AA20"/>
    <mergeCell ref="S21:AA21"/>
    <mergeCell ref="AJ16:AR16"/>
    <mergeCell ref="B4:N5"/>
    <mergeCell ref="O4:AV5"/>
    <mergeCell ref="H20:N20"/>
    <mergeCell ref="H21:N21"/>
    <mergeCell ref="S16:AA16"/>
    <mergeCell ref="S18:AA18"/>
    <mergeCell ref="S19:AA19"/>
    <mergeCell ref="H17:N17"/>
    <mergeCell ref="B7:N8"/>
    <mergeCell ref="O7:AV8"/>
    <mergeCell ref="AB25:AE25"/>
    <mergeCell ref="AS21:AV21"/>
    <mergeCell ref="AJ21:AR21"/>
    <mergeCell ref="AJ24:AR24"/>
    <mergeCell ref="AF21:AI21"/>
    <mergeCell ref="AJ25:AR25"/>
    <mergeCell ref="AS26:AV26"/>
    <mergeCell ref="AS25:AV25"/>
    <mergeCell ref="AS24:AV24"/>
    <mergeCell ref="AF24:AI24"/>
    <mergeCell ref="AF25:AI25"/>
    <mergeCell ref="B32:N32"/>
    <mergeCell ref="O32:AV32"/>
    <mergeCell ref="AB30:AE30"/>
    <mergeCell ref="AJ29:AR29"/>
    <mergeCell ref="AF30:AI30"/>
    <mergeCell ref="AJ30:AR30"/>
    <mergeCell ref="AF27:AI27"/>
    <mergeCell ref="S28:AA28"/>
    <mergeCell ref="AJ28:AR28"/>
    <mergeCell ref="AF28:AI28"/>
    <mergeCell ref="B43:AV43"/>
    <mergeCell ref="W34:AV34"/>
    <mergeCell ref="B33:N34"/>
    <mergeCell ref="B42:AV42"/>
    <mergeCell ref="B35:N36"/>
    <mergeCell ref="W36:AV36"/>
    <mergeCell ref="O37:AV37"/>
    <mergeCell ref="O38:AV38"/>
    <mergeCell ref="O34:V34"/>
    <mergeCell ref="O35:V35"/>
    <mergeCell ref="AF35:AM35"/>
    <mergeCell ref="O39:AV39"/>
    <mergeCell ref="O36:V36"/>
    <mergeCell ref="O33:V33"/>
    <mergeCell ref="W33:AE33"/>
    <mergeCell ref="AN33:AV33"/>
    <mergeCell ref="W35:AE35"/>
    <mergeCell ref="AN35:AV35"/>
    <mergeCell ref="O9:AV10"/>
    <mergeCell ref="AF15:AI15"/>
    <mergeCell ref="AS17:AV17"/>
    <mergeCell ref="AF16:AI16"/>
    <mergeCell ref="AF17:AI17"/>
    <mergeCell ref="B31:N31"/>
    <mergeCell ref="B29:N29"/>
    <mergeCell ref="AS29:AV29"/>
    <mergeCell ref="AB29:AE29"/>
    <mergeCell ref="B30:N30"/>
    <mergeCell ref="AS30:AV30"/>
    <mergeCell ref="O31:AV31"/>
    <mergeCell ref="H25:N25"/>
    <mergeCell ref="B27:N27"/>
    <mergeCell ref="B24:G26"/>
    <mergeCell ref="B28:N28"/>
    <mergeCell ref="AF26:AI26"/>
    <mergeCell ref="O24:R24"/>
    <mergeCell ref="O25:R25"/>
    <mergeCell ref="O27:R27"/>
    <mergeCell ref="AJ27:AR27"/>
    <mergeCell ref="O28:R28"/>
    <mergeCell ref="AB27:AE27"/>
    <mergeCell ref="AB28:AE28"/>
    <mergeCell ref="O19:R19"/>
    <mergeCell ref="AB17:AE17"/>
    <mergeCell ref="O16:R16"/>
    <mergeCell ref="O17:R17"/>
    <mergeCell ref="AF18:AI18"/>
    <mergeCell ref="AB18:AE18"/>
    <mergeCell ref="T17:Z17"/>
    <mergeCell ref="AB19:AE19"/>
    <mergeCell ref="B6:N6"/>
    <mergeCell ref="H19:N19"/>
    <mergeCell ref="H18:N18"/>
    <mergeCell ref="B9:N10"/>
    <mergeCell ref="B13:N14"/>
    <mergeCell ref="H16:N16"/>
    <mergeCell ref="B15:G20"/>
    <mergeCell ref="O13:AV14"/>
    <mergeCell ref="AB15:AE15"/>
    <mergeCell ref="H15:N15"/>
    <mergeCell ref="AS15:AV15"/>
    <mergeCell ref="S15:AA15"/>
    <mergeCell ref="O15:R15"/>
    <mergeCell ref="AJ15:AR15"/>
    <mergeCell ref="AS16:AV16"/>
    <mergeCell ref="O6:AV6"/>
    <mergeCell ref="AF23:AI23"/>
    <mergeCell ref="AB22:AE22"/>
    <mergeCell ref="AJ18:AR18"/>
    <mergeCell ref="AF19:AI19"/>
    <mergeCell ref="AS18:AV18"/>
    <mergeCell ref="AJ20:AR20"/>
    <mergeCell ref="AJ19:AR19"/>
    <mergeCell ref="AS19:AV19"/>
    <mergeCell ref="AS20:AV20"/>
    <mergeCell ref="AF20:AI20"/>
    <mergeCell ref="B21:G23"/>
    <mergeCell ref="O23:R23"/>
    <mergeCell ref="S23:AA23"/>
    <mergeCell ref="O26:R26"/>
    <mergeCell ref="S26:AA26"/>
    <mergeCell ref="H23:N23"/>
    <mergeCell ref="H26:N26"/>
    <mergeCell ref="S24:AA24"/>
    <mergeCell ref="H22:N22"/>
    <mergeCell ref="H24:N24"/>
    <mergeCell ref="O22:R22"/>
    <mergeCell ref="S22:AA22"/>
    <mergeCell ref="O21:R21"/>
    <mergeCell ref="S25:AA25"/>
    <mergeCell ref="AK17:AQ17"/>
    <mergeCell ref="AF33:AM33"/>
    <mergeCell ref="S30:AA30"/>
    <mergeCell ref="AJ26:AR26"/>
    <mergeCell ref="AJ23:AR23"/>
    <mergeCell ref="AF29:AI29"/>
    <mergeCell ref="AS28:AV28"/>
    <mergeCell ref="O18:R18"/>
    <mergeCell ref="AB16:AE16"/>
    <mergeCell ref="O29:R29"/>
    <mergeCell ref="O30:R30"/>
    <mergeCell ref="AB20:AE20"/>
    <mergeCell ref="AB21:AE21"/>
    <mergeCell ref="S27:AA27"/>
    <mergeCell ref="AB24:AE24"/>
    <mergeCell ref="S29:AA29"/>
    <mergeCell ref="AB26:AE26"/>
    <mergeCell ref="O20:R20"/>
    <mergeCell ref="AS22:AV22"/>
    <mergeCell ref="AS27:AV27"/>
    <mergeCell ref="AJ22:AR22"/>
    <mergeCell ref="AB23:AE23"/>
    <mergeCell ref="AS23:AV23"/>
    <mergeCell ref="AF22:AI22"/>
  </mergeCells>
  <phoneticPr fontId="2"/>
  <printOptions horizontalCentered="1"/>
  <pageMargins left="0.39370078740157483" right="0.39370078740157483" top="0.41" bottom="0.26" header="0.35" footer="0.24"/>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Y43"/>
  <sheetViews>
    <sheetView view="pageBreakPreview" zoomScale="75" zoomScaleNormal="100" workbookViewId="0">
      <selection activeCell="B7" sqref="B7:N8"/>
    </sheetView>
  </sheetViews>
  <sheetFormatPr defaultRowHeight="18.600000000000001" customHeight="1"/>
  <cols>
    <col min="1" max="1" width="2.125" style="1" customWidth="1"/>
    <col min="2" max="14" width="2.375" style="1" customWidth="1"/>
    <col min="15" max="47" width="2" style="1" customWidth="1"/>
    <col min="48" max="48" width="1.875" style="1" customWidth="1"/>
    <col min="49" max="49" width="2.125" style="1" customWidth="1"/>
    <col min="50" max="50" width="13.25" style="1" customWidth="1"/>
    <col min="51" max="51" width="2.75" style="1" customWidth="1"/>
    <col min="52" max="61" width="2.125" style="1" customWidth="1"/>
    <col min="62" max="16384" width="9" style="1"/>
  </cols>
  <sheetData>
    <row r="1" spans="2:51" ht="36.75" customHeight="1"/>
    <row r="2" spans="2:51" ht="18.600000000000001" customHeight="1">
      <c r="B2" s="282" t="s">
        <v>40</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X2" s="13" t="s">
        <v>65</v>
      </c>
      <c r="AY2" s="14">
        <v>7</v>
      </c>
    </row>
    <row r="3" spans="2:51" ht="9.75" customHeight="1">
      <c r="AS3" s="3"/>
      <c r="AT3" s="3"/>
      <c r="AU3" s="3"/>
      <c r="AV3" s="2"/>
    </row>
    <row r="4" spans="2:51" ht="15.75" customHeight="1">
      <c r="B4" s="284" t="s">
        <v>137</v>
      </c>
      <c r="C4" s="285"/>
      <c r="D4" s="285"/>
      <c r="E4" s="285"/>
      <c r="F4" s="285"/>
      <c r="G4" s="285"/>
      <c r="H4" s="285"/>
      <c r="I4" s="285"/>
      <c r="J4" s="285"/>
      <c r="K4" s="285"/>
      <c r="L4" s="285"/>
      <c r="M4" s="285"/>
      <c r="N4" s="286"/>
      <c r="O4" s="284">
        <f>VLOOKUP($AY$2,Data,3,FALSE)</f>
        <v>0</v>
      </c>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6"/>
    </row>
    <row r="5" spans="2:51" ht="15.75" customHeight="1">
      <c r="B5" s="287"/>
      <c r="C5" s="288"/>
      <c r="D5" s="288"/>
      <c r="E5" s="288"/>
      <c r="F5" s="288"/>
      <c r="G5" s="288"/>
      <c r="H5" s="288"/>
      <c r="I5" s="288"/>
      <c r="J5" s="288"/>
      <c r="K5" s="288"/>
      <c r="L5" s="288"/>
      <c r="M5" s="288"/>
      <c r="N5" s="289"/>
      <c r="O5" s="287"/>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9"/>
    </row>
    <row r="6" spans="2:51" ht="23.25" customHeight="1">
      <c r="B6" s="296" t="s">
        <v>29</v>
      </c>
      <c r="C6" s="297"/>
      <c r="D6" s="297"/>
      <c r="E6" s="297"/>
      <c r="F6" s="297"/>
      <c r="G6" s="297"/>
      <c r="H6" s="297"/>
      <c r="I6" s="297"/>
      <c r="J6" s="297"/>
      <c r="K6" s="297"/>
      <c r="L6" s="297"/>
      <c r="M6" s="297"/>
      <c r="N6" s="298"/>
      <c r="O6" s="315">
        <f>VLOOKUP($AY$2,Data,4,FALSE)</f>
        <v>0</v>
      </c>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7"/>
    </row>
    <row r="7" spans="2:51" ht="18.600000000000001" customHeight="1">
      <c r="B7" s="173" t="s">
        <v>41</v>
      </c>
      <c r="C7" s="174"/>
      <c r="D7" s="174"/>
      <c r="E7" s="174"/>
      <c r="F7" s="174"/>
      <c r="G7" s="174"/>
      <c r="H7" s="174"/>
      <c r="I7" s="174"/>
      <c r="J7" s="174"/>
      <c r="K7" s="174"/>
      <c r="L7" s="174"/>
      <c r="M7" s="174"/>
      <c r="N7" s="175"/>
      <c r="O7" s="284" t="str">
        <f>VLOOKUP($AY$2,Data,5,FALSE)&amp;VLOOKUP($AY$2,Data,6,FALSE)</f>
        <v/>
      </c>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6"/>
    </row>
    <row r="8" spans="2:51" ht="18.600000000000001" customHeight="1">
      <c r="B8" s="176"/>
      <c r="C8" s="177"/>
      <c r="D8" s="177"/>
      <c r="E8" s="177"/>
      <c r="F8" s="177"/>
      <c r="G8" s="177"/>
      <c r="H8" s="177"/>
      <c r="I8" s="177"/>
      <c r="J8" s="177"/>
      <c r="K8" s="177"/>
      <c r="L8" s="177"/>
      <c r="M8" s="177"/>
      <c r="N8" s="178"/>
      <c r="O8" s="287"/>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9"/>
    </row>
    <row r="9" spans="2:51" ht="17.25" customHeight="1">
      <c r="B9" s="173" t="s">
        <v>30</v>
      </c>
      <c r="C9" s="174"/>
      <c r="D9" s="174"/>
      <c r="E9" s="174"/>
      <c r="F9" s="174"/>
      <c r="G9" s="174"/>
      <c r="H9" s="174"/>
      <c r="I9" s="174"/>
      <c r="J9" s="174"/>
      <c r="K9" s="174"/>
      <c r="L9" s="174"/>
      <c r="M9" s="174"/>
      <c r="N9" s="175"/>
      <c r="O9" s="284">
        <f>VLOOKUP($AY$2,Data,7,FALSE)</f>
        <v>0</v>
      </c>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6"/>
    </row>
    <row r="10" spans="2:51" ht="17.25" customHeight="1">
      <c r="B10" s="176"/>
      <c r="C10" s="177"/>
      <c r="D10" s="177"/>
      <c r="E10" s="177"/>
      <c r="F10" s="177"/>
      <c r="G10" s="177"/>
      <c r="H10" s="177"/>
      <c r="I10" s="177"/>
      <c r="J10" s="177"/>
      <c r="K10" s="177"/>
      <c r="L10" s="177"/>
      <c r="M10" s="177"/>
      <c r="N10" s="178"/>
      <c r="O10" s="287"/>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9"/>
    </row>
    <row r="11" spans="2:51" ht="15.75" customHeight="1">
      <c r="B11" s="189" t="s">
        <v>138</v>
      </c>
      <c r="C11" s="174"/>
      <c r="D11" s="174"/>
      <c r="E11" s="174"/>
      <c r="F11" s="174"/>
      <c r="G11" s="174"/>
      <c r="H11" s="174"/>
      <c r="I11" s="174"/>
      <c r="J11" s="174"/>
      <c r="K11" s="174"/>
      <c r="L11" s="174"/>
      <c r="M11" s="174"/>
      <c r="N11" s="175"/>
      <c r="O11" s="331">
        <f>VLOOKUP($AY$2,Data,8,FALSE)</f>
        <v>0</v>
      </c>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3"/>
    </row>
    <row r="12" spans="2:51" ht="15.75" customHeight="1">
      <c r="B12" s="176"/>
      <c r="C12" s="177"/>
      <c r="D12" s="177"/>
      <c r="E12" s="177"/>
      <c r="F12" s="177"/>
      <c r="G12" s="177"/>
      <c r="H12" s="177"/>
      <c r="I12" s="177"/>
      <c r="J12" s="177"/>
      <c r="K12" s="177"/>
      <c r="L12" s="177"/>
      <c r="M12" s="177"/>
      <c r="N12" s="178"/>
      <c r="O12" s="334"/>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6"/>
    </row>
    <row r="13" spans="2:51" ht="18.600000000000001" customHeight="1">
      <c r="B13" s="308" t="s">
        <v>141</v>
      </c>
      <c r="C13" s="309"/>
      <c r="D13" s="309"/>
      <c r="E13" s="309"/>
      <c r="F13" s="309"/>
      <c r="G13" s="309"/>
      <c r="H13" s="309"/>
      <c r="I13" s="309"/>
      <c r="J13" s="309"/>
      <c r="K13" s="309"/>
      <c r="L13" s="309"/>
      <c r="M13" s="309"/>
      <c r="N13" s="310"/>
      <c r="O13" s="268">
        <f>VLOOKUP($AY$2,Data,2,FALSE)</f>
        <v>0</v>
      </c>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70"/>
    </row>
    <row r="14" spans="2:51" ht="18.600000000000001" customHeight="1">
      <c r="B14" s="311"/>
      <c r="C14" s="312"/>
      <c r="D14" s="312"/>
      <c r="E14" s="312"/>
      <c r="F14" s="312"/>
      <c r="G14" s="312"/>
      <c r="H14" s="312"/>
      <c r="I14" s="312"/>
      <c r="J14" s="312"/>
      <c r="K14" s="312"/>
      <c r="L14" s="312"/>
      <c r="M14" s="312"/>
      <c r="N14" s="313"/>
      <c r="O14" s="271"/>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3"/>
    </row>
    <row r="15" spans="2:51" ht="24.75" customHeight="1">
      <c r="B15" s="173" t="s">
        <v>9</v>
      </c>
      <c r="C15" s="174"/>
      <c r="D15" s="174"/>
      <c r="E15" s="174"/>
      <c r="F15" s="174"/>
      <c r="G15" s="304"/>
      <c r="H15" s="253" t="s">
        <v>4</v>
      </c>
      <c r="I15" s="254"/>
      <c r="J15" s="254"/>
      <c r="K15" s="254"/>
      <c r="L15" s="254"/>
      <c r="M15" s="254"/>
      <c r="N15" s="255"/>
      <c r="O15" s="205" t="s">
        <v>12</v>
      </c>
      <c r="P15" s="206"/>
      <c r="Q15" s="206"/>
      <c r="R15" s="206"/>
      <c r="S15" s="274" t="str">
        <f>IF(VLOOKUP($AY$2,Data,10,FALSE)=0,"-",VLOOKUP($AY$2,Data,10,FALSE))</f>
        <v>-</v>
      </c>
      <c r="T15" s="274"/>
      <c r="U15" s="274"/>
      <c r="V15" s="274"/>
      <c r="W15" s="274"/>
      <c r="X15" s="274"/>
      <c r="Y15" s="274"/>
      <c r="Z15" s="274"/>
      <c r="AA15" s="274"/>
      <c r="AB15" s="274"/>
      <c r="AC15" s="274"/>
      <c r="AD15" s="274"/>
      <c r="AE15" s="275"/>
      <c r="AF15" s="205" t="s">
        <v>13</v>
      </c>
      <c r="AG15" s="206"/>
      <c r="AH15" s="206"/>
      <c r="AI15" s="206"/>
      <c r="AJ15" s="274" t="str">
        <f>IF(VLOOKUP($AY$2,Data,9,FALSE)=0,"-",VLOOKUP($AY$2,Data,9,FALSE))</f>
        <v>-</v>
      </c>
      <c r="AK15" s="274"/>
      <c r="AL15" s="274"/>
      <c r="AM15" s="274"/>
      <c r="AN15" s="274"/>
      <c r="AO15" s="274"/>
      <c r="AP15" s="274"/>
      <c r="AQ15" s="274"/>
      <c r="AR15" s="274"/>
      <c r="AS15" s="274"/>
      <c r="AT15" s="274"/>
      <c r="AU15" s="274"/>
      <c r="AV15" s="275"/>
    </row>
    <row r="16" spans="2:51" ht="24.75" customHeight="1">
      <c r="B16" s="190"/>
      <c r="C16" s="191"/>
      <c r="D16" s="191"/>
      <c r="E16" s="191"/>
      <c r="F16" s="191"/>
      <c r="G16" s="305"/>
      <c r="H16" s="227" t="s">
        <v>5</v>
      </c>
      <c r="I16" s="228"/>
      <c r="J16" s="228"/>
      <c r="K16" s="228"/>
      <c r="L16" s="228"/>
      <c r="M16" s="228"/>
      <c r="N16" s="229"/>
      <c r="O16" s="230" t="s">
        <v>12</v>
      </c>
      <c r="P16" s="231"/>
      <c r="Q16" s="231"/>
      <c r="R16" s="231"/>
      <c r="S16" s="232" t="str">
        <f>IF(VLOOKUP($AY$2,Data,16,FALSE)=0,"-",VLOOKUP($AY$2,Data,16,FALSE))</f>
        <v>-</v>
      </c>
      <c r="T16" s="232"/>
      <c r="U16" s="232"/>
      <c r="V16" s="232"/>
      <c r="W16" s="232"/>
      <c r="X16" s="232"/>
      <c r="Y16" s="232"/>
      <c r="Z16" s="232"/>
      <c r="AA16" s="232"/>
      <c r="AB16" s="233" t="s">
        <v>51</v>
      </c>
      <c r="AC16" s="233"/>
      <c r="AD16" s="233"/>
      <c r="AE16" s="234"/>
      <c r="AF16" s="230" t="s">
        <v>13</v>
      </c>
      <c r="AG16" s="231"/>
      <c r="AH16" s="231"/>
      <c r="AI16" s="231"/>
      <c r="AJ16" s="232" t="str">
        <f>IF(VLOOKUP($AY$2,Data,11,FALSE)=0,"-",VLOOKUP($AY$2,Data,11,FALSE))</f>
        <v>（選択して下さい）</v>
      </c>
      <c r="AK16" s="232"/>
      <c r="AL16" s="232"/>
      <c r="AM16" s="232"/>
      <c r="AN16" s="232"/>
      <c r="AO16" s="232"/>
      <c r="AP16" s="232"/>
      <c r="AQ16" s="232"/>
      <c r="AR16" s="232"/>
      <c r="AS16" s="233" t="s">
        <v>52</v>
      </c>
      <c r="AT16" s="233"/>
      <c r="AU16" s="233"/>
      <c r="AV16" s="234"/>
    </row>
    <row r="17" spans="2:48" ht="24.75" customHeight="1">
      <c r="B17" s="190"/>
      <c r="C17" s="191"/>
      <c r="D17" s="191"/>
      <c r="E17" s="191"/>
      <c r="F17" s="191"/>
      <c r="G17" s="305"/>
      <c r="H17" s="299" t="s">
        <v>19</v>
      </c>
      <c r="I17" s="300"/>
      <c r="J17" s="300"/>
      <c r="K17" s="300"/>
      <c r="L17" s="300"/>
      <c r="M17" s="300"/>
      <c r="N17" s="301"/>
      <c r="O17" s="262" t="s">
        <v>12</v>
      </c>
      <c r="P17" s="263"/>
      <c r="Q17" s="263"/>
      <c r="R17" s="263"/>
      <c r="S17" s="15" t="s">
        <v>67</v>
      </c>
      <c r="T17" s="314" t="str">
        <f>IF(VLOOKUP($AY$2,Data,17,FALSE)=0,"-",VLOOKUP($AY$2,Data,17,FALSE))</f>
        <v>-</v>
      </c>
      <c r="U17" s="314"/>
      <c r="V17" s="314"/>
      <c r="W17" s="314"/>
      <c r="X17" s="314"/>
      <c r="Y17" s="314"/>
      <c r="Z17" s="314"/>
      <c r="AA17" s="15" t="s">
        <v>68</v>
      </c>
      <c r="AB17" s="233" t="s">
        <v>51</v>
      </c>
      <c r="AC17" s="233"/>
      <c r="AD17" s="233"/>
      <c r="AE17" s="234"/>
      <c r="AF17" s="262" t="s">
        <v>13</v>
      </c>
      <c r="AG17" s="263"/>
      <c r="AH17" s="263"/>
      <c r="AI17" s="263"/>
      <c r="AJ17" s="15" t="s">
        <v>69</v>
      </c>
      <c r="AK17" s="314" t="str">
        <f>IF(VLOOKUP($AY$2,Data,12,FALSE)=0,"-",VLOOKUP($AY$2,Data,12,FALSE))</f>
        <v>-</v>
      </c>
      <c r="AL17" s="314"/>
      <c r="AM17" s="314"/>
      <c r="AN17" s="314"/>
      <c r="AO17" s="314"/>
      <c r="AP17" s="314"/>
      <c r="AQ17" s="314"/>
      <c r="AR17" s="15" t="s">
        <v>70</v>
      </c>
      <c r="AS17" s="233" t="s">
        <v>52</v>
      </c>
      <c r="AT17" s="233"/>
      <c r="AU17" s="233"/>
      <c r="AV17" s="234"/>
    </row>
    <row r="18" spans="2:48" ht="24.75" customHeight="1">
      <c r="B18" s="190"/>
      <c r="C18" s="191"/>
      <c r="D18" s="191"/>
      <c r="E18" s="191"/>
      <c r="F18" s="191"/>
      <c r="G18" s="305"/>
      <c r="H18" s="265" t="s">
        <v>6</v>
      </c>
      <c r="I18" s="266"/>
      <c r="J18" s="266"/>
      <c r="K18" s="266"/>
      <c r="L18" s="266"/>
      <c r="M18" s="266"/>
      <c r="N18" s="267"/>
      <c r="O18" s="262" t="s">
        <v>12</v>
      </c>
      <c r="P18" s="263"/>
      <c r="Q18" s="263"/>
      <c r="R18" s="263"/>
      <c r="S18" s="314" t="str">
        <f>IF(VLOOKUP($AY$2,Data,18,FALSE)=0,"-",VLOOKUP($AY$2,Data,18,FALSE))</f>
        <v>-</v>
      </c>
      <c r="T18" s="314"/>
      <c r="U18" s="314"/>
      <c r="V18" s="314"/>
      <c r="W18" s="314"/>
      <c r="X18" s="314"/>
      <c r="Y18" s="314"/>
      <c r="Z18" s="314"/>
      <c r="AA18" s="314"/>
      <c r="AB18" s="260"/>
      <c r="AC18" s="260"/>
      <c r="AD18" s="260"/>
      <c r="AE18" s="261"/>
      <c r="AF18" s="262" t="s">
        <v>13</v>
      </c>
      <c r="AG18" s="263"/>
      <c r="AH18" s="263"/>
      <c r="AI18" s="263"/>
      <c r="AJ18" s="314" t="str">
        <f>IF(VLOOKUP($AY$2,Data,13,FALSE)=0,"-",VLOOKUP($AY$2,Data,13,FALSE))</f>
        <v>（選択して下さい）</v>
      </c>
      <c r="AK18" s="314"/>
      <c r="AL18" s="314"/>
      <c r="AM18" s="314"/>
      <c r="AN18" s="314"/>
      <c r="AO18" s="314"/>
      <c r="AP18" s="314"/>
      <c r="AQ18" s="314"/>
      <c r="AR18" s="314"/>
      <c r="AS18" s="260"/>
      <c r="AT18" s="260"/>
      <c r="AU18" s="260"/>
      <c r="AV18" s="261"/>
    </row>
    <row r="19" spans="2:48" ht="24.75" customHeight="1">
      <c r="B19" s="190"/>
      <c r="C19" s="191"/>
      <c r="D19" s="191"/>
      <c r="E19" s="191"/>
      <c r="F19" s="191"/>
      <c r="G19" s="305"/>
      <c r="H19" s="265" t="s">
        <v>139</v>
      </c>
      <c r="I19" s="266"/>
      <c r="J19" s="266"/>
      <c r="K19" s="266"/>
      <c r="L19" s="266"/>
      <c r="M19" s="266"/>
      <c r="N19" s="267"/>
      <c r="O19" s="262" t="s">
        <v>12</v>
      </c>
      <c r="P19" s="263"/>
      <c r="Q19" s="263"/>
      <c r="R19" s="263"/>
      <c r="S19" s="314" t="str">
        <f>IF(VLOOKUP($AY$2,Data,19,FALSE)=0,"-",VLOOKUP($AY$2,Data,19,FALSE))</f>
        <v>-</v>
      </c>
      <c r="T19" s="314"/>
      <c r="U19" s="314"/>
      <c r="V19" s="314"/>
      <c r="W19" s="314"/>
      <c r="X19" s="314"/>
      <c r="Y19" s="314"/>
      <c r="Z19" s="314"/>
      <c r="AA19" s="314"/>
      <c r="AB19" s="250" t="s">
        <v>53</v>
      </c>
      <c r="AC19" s="250"/>
      <c r="AD19" s="250"/>
      <c r="AE19" s="251"/>
      <c r="AF19" s="262" t="s">
        <v>13</v>
      </c>
      <c r="AG19" s="263"/>
      <c r="AH19" s="263"/>
      <c r="AI19" s="263"/>
      <c r="AJ19" s="314" t="str">
        <f>IF(VLOOKUP($AY$2,Data,14,FALSE)=0,"-",VLOOKUP($AY$2,Data,14,FALSE))</f>
        <v>-</v>
      </c>
      <c r="AK19" s="314"/>
      <c r="AL19" s="314"/>
      <c r="AM19" s="314"/>
      <c r="AN19" s="314"/>
      <c r="AO19" s="314"/>
      <c r="AP19" s="314"/>
      <c r="AQ19" s="314"/>
      <c r="AR19" s="314"/>
      <c r="AS19" s="250" t="s">
        <v>54</v>
      </c>
      <c r="AT19" s="250"/>
      <c r="AU19" s="250"/>
      <c r="AV19" s="251"/>
    </row>
    <row r="20" spans="2:48" ht="24.75" customHeight="1">
      <c r="B20" s="176"/>
      <c r="C20" s="177"/>
      <c r="D20" s="177"/>
      <c r="E20" s="177"/>
      <c r="F20" s="177"/>
      <c r="G20" s="306"/>
      <c r="H20" s="239" t="s">
        <v>140</v>
      </c>
      <c r="I20" s="240"/>
      <c r="J20" s="240"/>
      <c r="K20" s="240"/>
      <c r="L20" s="240"/>
      <c r="M20" s="240"/>
      <c r="N20" s="241"/>
      <c r="O20" s="235" t="s">
        <v>12</v>
      </c>
      <c r="P20" s="236"/>
      <c r="Q20" s="236"/>
      <c r="R20" s="236"/>
      <c r="S20" s="247" t="str">
        <f>IF(VLOOKUP($AY$2,Data,20,FALSE)=0,"-",VLOOKUP($AY$2,Data,20,FALSE))</f>
        <v>-</v>
      </c>
      <c r="T20" s="247"/>
      <c r="U20" s="247"/>
      <c r="V20" s="247"/>
      <c r="W20" s="247"/>
      <c r="X20" s="247"/>
      <c r="Y20" s="247"/>
      <c r="Z20" s="247"/>
      <c r="AA20" s="247"/>
      <c r="AB20" s="248" t="s">
        <v>53</v>
      </c>
      <c r="AC20" s="248"/>
      <c r="AD20" s="248"/>
      <c r="AE20" s="249"/>
      <c r="AF20" s="235" t="s">
        <v>13</v>
      </c>
      <c r="AG20" s="236"/>
      <c r="AH20" s="236"/>
      <c r="AI20" s="236"/>
      <c r="AJ20" s="247" t="str">
        <f>IF(VLOOKUP($AY$2,Data,15,FALSE)=0,"-",VLOOKUP($AY$2,Data,15,FALSE))</f>
        <v>-</v>
      </c>
      <c r="AK20" s="247"/>
      <c r="AL20" s="247"/>
      <c r="AM20" s="247"/>
      <c r="AN20" s="247"/>
      <c r="AO20" s="247"/>
      <c r="AP20" s="247"/>
      <c r="AQ20" s="247"/>
      <c r="AR20" s="247"/>
      <c r="AS20" s="248" t="s">
        <v>54</v>
      </c>
      <c r="AT20" s="248"/>
      <c r="AU20" s="248"/>
      <c r="AV20" s="249"/>
    </row>
    <row r="21" spans="2:48" ht="24.75" customHeight="1">
      <c r="B21" s="173" t="s">
        <v>10</v>
      </c>
      <c r="C21" s="242"/>
      <c r="D21" s="242"/>
      <c r="E21" s="242"/>
      <c r="F21" s="242"/>
      <c r="G21" s="258"/>
      <c r="H21" s="253" t="s">
        <v>5</v>
      </c>
      <c r="I21" s="254"/>
      <c r="J21" s="254"/>
      <c r="K21" s="254"/>
      <c r="L21" s="254"/>
      <c r="M21" s="254"/>
      <c r="N21" s="255"/>
      <c r="O21" s="205" t="s">
        <v>12</v>
      </c>
      <c r="P21" s="206"/>
      <c r="Q21" s="206"/>
      <c r="R21" s="206"/>
      <c r="S21" s="257" t="str">
        <f>IF(VLOOKUP($AY$2,Data,24,FALSE)=0,"-",VLOOKUP($AY$2,Data,24,FALSE))</f>
        <v>-</v>
      </c>
      <c r="T21" s="257"/>
      <c r="U21" s="257"/>
      <c r="V21" s="257"/>
      <c r="W21" s="257"/>
      <c r="X21" s="257"/>
      <c r="Y21" s="257"/>
      <c r="Z21" s="257"/>
      <c r="AA21" s="257"/>
      <c r="AB21" s="237" t="s">
        <v>51</v>
      </c>
      <c r="AC21" s="237"/>
      <c r="AD21" s="237"/>
      <c r="AE21" s="238"/>
      <c r="AF21" s="205" t="s">
        <v>13</v>
      </c>
      <c r="AG21" s="206"/>
      <c r="AH21" s="206"/>
      <c r="AI21" s="206"/>
      <c r="AJ21" s="257" t="str">
        <f>IF(VLOOKUP($AY$2,Data,21,FALSE)=0,"-",VLOOKUP($AY$2,Data,21,FALSE))</f>
        <v>-</v>
      </c>
      <c r="AK21" s="257"/>
      <c r="AL21" s="257"/>
      <c r="AM21" s="257"/>
      <c r="AN21" s="257"/>
      <c r="AO21" s="257"/>
      <c r="AP21" s="257"/>
      <c r="AQ21" s="257"/>
      <c r="AR21" s="257"/>
      <c r="AS21" s="237" t="s">
        <v>52</v>
      </c>
      <c r="AT21" s="237"/>
      <c r="AU21" s="237"/>
      <c r="AV21" s="238"/>
    </row>
    <row r="22" spans="2:48" ht="24.75" customHeight="1">
      <c r="B22" s="243"/>
      <c r="C22" s="244"/>
      <c r="D22" s="244"/>
      <c r="E22" s="244"/>
      <c r="F22" s="244"/>
      <c r="G22" s="259"/>
      <c r="H22" s="227" t="s">
        <v>139</v>
      </c>
      <c r="I22" s="228"/>
      <c r="J22" s="228"/>
      <c r="K22" s="228"/>
      <c r="L22" s="228"/>
      <c r="M22" s="228"/>
      <c r="N22" s="229"/>
      <c r="O22" s="230" t="s">
        <v>12</v>
      </c>
      <c r="P22" s="231"/>
      <c r="Q22" s="231"/>
      <c r="R22" s="231"/>
      <c r="S22" s="232" t="str">
        <f>IF(VLOOKUP($AY$2,Data,25,FALSE)=0,"-",VLOOKUP($AY$2,Data,25,FALSE))</f>
        <v>-</v>
      </c>
      <c r="T22" s="232"/>
      <c r="U22" s="232"/>
      <c r="V22" s="232"/>
      <c r="W22" s="232"/>
      <c r="X22" s="232"/>
      <c r="Y22" s="232"/>
      <c r="Z22" s="232"/>
      <c r="AA22" s="232"/>
      <c r="AB22" s="233" t="s">
        <v>53</v>
      </c>
      <c r="AC22" s="233"/>
      <c r="AD22" s="233"/>
      <c r="AE22" s="234"/>
      <c r="AF22" s="230" t="s">
        <v>13</v>
      </c>
      <c r="AG22" s="231"/>
      <c r="AH22" s="231"/>
      <c r="AI22" s="231"/>
      <c r="AJ22" s="232" t="str">
        <f>IF(VLOOKUP($AY$2,Data,22,FALSE)=0,"-",VLOOKUP($AY$2,Data,22,FALSE))</f>
        <v>-</v>
      </c>
      <c r="AK22" s="232"/>
      <c r="AL22" s="232"/>
      <c r="AM22" s="232"/>
      <c r="AN22" s="232"/>
      <c r="AO22" s="232"/>
      <c r="AP22" s="232"/>
      <c r="AQ22" s="232"/>
      <c r="AR22" s="232"/>
      <c r="AS22" s="233" t="s">
        <v>54</v>
      </c>
      <c r="AT22" s="233"/>
      <c r="AU22" s="233"/>
      <c r="AV22" s="234"/>
    </row>
    <row r="23" spans="2:48" ht="24.75" customHeight="1">
      <c r="B23" s="243"/>
      <c r="C23" s="244"/>
      <c r="D23" s="244"/>
      <c r="E23" s="244"/>
      <c r="F23" s="244"/>
      <c r="G23" s="259"/>
      <c r="H23" s="239" t="s">
        <v>140</v>
      </c>
      <c r="I23" s="240"/>
      <c r="J23" s="240"/>
      <c r="K23" s="240"/>
      <c r="L23" s="240"/>
      <c r="M23" s="240"/>
      <c r="N23" s="241"/>
      <c r="O23" s="235" t="s">
        <v>12</v>
      </c>
      <c r="P23" s="236"/>
      <c r="Q23" s="236"/>
      <c r="R23" s="236"/>
      <c r="S23" s="247" t="str">
        <f>IF(VLOOKUP($AY$2,Data,26,FALSE)=0,"-",VLOOKUP($AY$2,Data,26,FALSE))</f>
        <v>-</v>
      </c>
      <c r="T23" s="247"/>
      <c r="U23" s="247"/>
      <c r="V23" s="247"/>
      <c r="W23" s="247"/>
      <c r="X23" s="247"/>
      <c r="Y23" s="247"/>
      <c r="Z23" s="247"/>
      <c r="AA23" s="247"/>
      <c r="AB23" s="248" t="s">
        <v>53</v>
      </c>
      <c r="AC23" s="248"/>
      <c r="AD23" s="248"/>
      <c r="AE23" s="249"/>
      <c r="AF23" s="235" t="s">
        <v>13</v>
      </c>
      <c r="AG23" s="236"/>
      <c r="AH23" s="236"/>
      <c r="AI23" s="236"/>
      <c r="AJ23" s="247" t="str">
        <f>IF(VLOOKUP($AY$2,Data,23,FALSE)=0,"-",VLOOKUP($AY$2,Data,23,FALSE))</f>
        <v>-</v>
      </c>
      <c r="AK23" s="247"/>
      <c r="AL23" s="247"/>
      <c r="AM23" s="247"/>
      <c r="AN23" s="247"/>
      <c r="AO23" s="247"/>
      <c r="AP23" s="247"/>
      <c r="AQ23" s="247"/>
      <c r="AR23" s="247"/>
      <c r="AS23" s="248" t="s">
        <v>54</v>
      </c>
      <c r="AT23" s="248"/>
      <c r="AU23" s="248"/>
      <c r="AV23" s="249"/>
    </row>
    <row r="24" spans="2:48" ht="24.75" customHeight="1">
      <c r="B24" s="173" t="s">
        <v>11</v>
      </c>
      <c r="C24" s="242"/>
      <c r="D24" s="242"/>
      <c r="E24" s="242"/>
      <c r="F24" s="242"/>
      <c r="G24" s="242"/>
      <c r="H24" s="253" t="s">
        <v>5</v>
      </c>
      <c r="I24" s="254"/>
      <c r="J24" s="254"/>
      <c r="K24" s="254"/>
      <c r="L24" s="254"/>
      <c r="M24" s="254"/>
      <c r="N24" s="255"/>
      <c r="O24" s="205" t="s">
        <v>12</v>
      </c>
      <c r="P24" s="206"/>
      <c r="Q24" s="206"/>
      <c r="R24" s="206"/>
      <c r="S24" s="257" t="str">
        <f>IF(VLOOKUP($AY$2,Data,30,FALSE)=0,"-",VLOOKUP($AY$2,Data,30,FALSE))</f>
        <v>-</v>
      </c>
      <c r="T24" s="257"/>
      <c r="U24" s="257"/>
      <c r="V24" s="257"/>
      <c r="W24" s="257"/>
      <c r="X24" s="257"/>
      <c r="Y24" s="257"/>
      <c r="Z24" s="257"/>
      <c r="AA24" s="257"/>
      <c r="AB24" s="237" t="s">
        <v>51</v>
      </c>
      <c r="AC24" s="237"/>
      <c r="AD24" s="237"/>
      <c r="AE24" s="238"/>
      <c r="AF24" s="205" t="s">
        <v>13</v>
      </c>
      <c r="AG24" s="206"/>
      <c r="AH24" s="206"/>
      <c r="AI24" s="206"/>
      <c r="AJ24" s="257" t="str">
        <f>IF(VLOOKUP($AY$2,Data,27,FALSE)=0,"-",VLOOKUP($AY$2,Data,27,FALSE))</f>
        <v>-</v>
      </c>
      <c r="AK24" s="257"/>
      <c r="AL24" s="257"/>
      <c r="AM24" s="257"/>
      <c r="AN24" s="257"/>
      <c r="AO24" s="257"/>
      <c r="AP24" s="257"/>
      <c r="AQ24" s="257"/>
      <c r="AR24" s="257"/>
      <c r="AS24" s="237" t="s">
        <v>52</v>
      </c>
      <c r="AT24" s="237"/>
      <c r="AU24" s="237"/>
      <c r="AV24" s="238"/>
    </row>
    <row r="25" spans="2:48" ht="24.75" customHeight="1">
      <c r="B25" s="243"/>
      <c r="C25" s="244"/>
      <c r="D25" s="244"/>
      <c r="E25" s="244"/>
      <c r="F25" s="244"/>
      <c r="G25" s="244"/>
      <c r="H25" s="227" t="s">
        <v>139</v>
      </c>
      <c r="I25" s="228"/>
      <c r="J25" s="228"/>
      <c r="K25" s="228"/>
      <c r="L25" s="228"/>
      <c r="M25" s="228"/>
      <c r="N25" s="229"/>
      <c r="O25" s="230" t="s">
        <v>12</v>
      </c>
      <c r="P25" s="231"/>
      <c r="Q25" s="231"/>
      <c r="R25" s="231"/>
      <c r="S25" s="232" t="str">
        <f>IF(VLOOKUP($AY$2,Data,31,FALSE)=0,"-",VLOOKUP($AY$2,Data,31,FALSE))</f>
        <v>-</v>
      </c>
      <c r="T25" s="232"/>
      <c r="U25" s="232"/>
      <c r="V25" s="232"/>
      <c r="W25" s="232"/>
      <c r="X25" s="232"/>
      <c r="Y25" s="232"/>
      <c r="Z25" s="232"/>
      <c r="AA25" s="232"/>
      <c r="AB25" s="233" t="s">
        <v>53</v>
      </c>
      <c r="AC25" s="233"/>
      <c r="AD25" s="233"/>
      <c r="AE25" s="234"/>
      <c r="AF25" s="230" t="s">
        <v>13</v>
      </c>
      <c r="AG25" s="231"/>
      <c r="AH25" s="231"/>
      <c r="AI25" s="231"/>
      <c r="AJ25" s="232" t="str">
        <f>IF(VLOOKUP($AY$2,Data,28,FALSE)=0,"-",VLOOKUP($AY$2,Data,28,FALSE))</f>
        <v>-</v>
      </c>
      <c r="AK25" s="232"/>
      <c r="AL25" s="232"/>
      <c r="AM25" s="232"/>
      <c r="AN25" s="232"/>
      <c r="AO25" s="232"/>
      <c r="AP25" s="232"/>
      <c r="AQ25" s="232"/>
      <c r="AR25" s="232"/>
      <c r="AS25" s="233" t="s">
        <v>54</v>
      </c>
      <c r="AT25" s="233"/>
      <c r="AU25" s="233"/>
      <c r="AV25" s="234"/>
    </row>
    <row r="26" spans="2:48" ht="24.75" customHeight="1">
      <c r="B26" s="245"/>
      <c r="C26" s="246"/>
      <c r="D26" s="246"/>
      <c r="E26" s="246"/>
      <c r="F26" s="246"/>
      <c r="G26" s="246"/>
      <c r="H26" s="239" t="s">
        <v>140</v>
      </c>
      <c r="I26" s="240"/>
      <c r="J26" s="240"/>
      <c r="K26" s="240"/>
      <c r="L26" s="240"/>
      <c r="M26" s="240"/>
      <c r="N26" s="241"/>
      <c r="O26" s="235" t="s">
        <v>12</v>
      </c>
      <c r="P26" s="236"/>
      <c r="Q26" s="236"/>
      <c r="R26" s="236"/>
      <c r="S26" s="247" t="str">
        <f>IF(VLOOKUP($AY$2,Data,32,FALSE)=0,"-",VLOOKUP($AY$2,Data,32,FALSE))</f>
        <v>-</v>
      </c>
      <c r="T26" s="247"/>
      <c r="U26" s="247"/>
      <c r="V26" s="247"/>
      <c r="W26" s="247"/>
      <c r="X26" s="247"/>
      <c r="Y26" s="247"/>
      <c r="Z26" s="247"/>
      <c r="AA26" s="247"/>
      <c r="AB26" s="248" t="s">
        <v>53</v>
      </c>
      <c r="AC26" s="248"/>
      <c r="AD26" s="248"/>
      <c r="AE26" s="249"/>
      <c r="AF26" s="235" t="s">
        <v>13</v>
      </c>
      <c r="AG26" s="236"/>
      <c r="AH26" s="236"/>
      <c r="AI26" s="236"/>
      <c r="AJ26" s="247" t="str">
        <f>IF(VLOOKUP($AY$2,Data,29,FALSE)=0,"-",VLOOKUP($AY$2,Data,29,FALSE))</f>
        <v>-</v>
      </c>
      <c r="AK26" s="247"/>
      <c r="AL26" s="247"/>
      <c r="AM26" s="247"/>
      <c r="AN26" s="247"/>
      <c r="AO26" s="247"/>
      <c r="AP26" s="247"/>
      <c r="AQ26" s="247"/>
      <c r="AR26" s="247"/>
      <c r="AS26" s="248" t="s">
        <v>54</v>
      </c>
      <c r="AT26" s="248"/>
      <c r="AU26" s="248"/>
      <c r="AV26" s="249"/>
    </row>
    <row r="27" spans="2:48" ht="24.75" customHeight="1">
      <c r="B27" s="219" t="s">
        <v>7</v>
      </c>
      <c r="C27" s="220"/>
      <c r="D27" s="220"/>
      <c r="E27" s="220"/>
      <c r="F27" s="220"/>
      <c r="G27" s="220"/>
      <c r="H27" s="220"/>
      <c r="I27" s="220"/>
      <c r="J27" s="220"/>
      <c r="K27" s="220"/>
      <c r="L27" s="220"/>
      <c r="M27" s="220"/>
      <c r="N27" s="221"/>
      <c r="O27" s="224" t="s">
        <v>12</v>
      </c>
      <c r="P27" s="225"/>
      <c r="Q27" s="225"/>
      <c r="R27" s="225"/>
      <c r="S27" s="226" t="str">
        <f>IF(VLOOKUP($AY$2,Data,34,FALSE)=0,"-",VLOOKUP($AY$2,Data,34,FALSE))</f>
        <v>-</v>
      </c>
      <c r="T27" s="226"/>
      <c r="U27" s="226"/>
      <c r="V27" s="226"/>
      <c r="W27" s="226"/>
      <c r="X27" s="226"/>
      <c r="Y27" s="226"/>
      <c r="Z27" s="226"/>
      <c r="AA27" s="226"/>
      <c r="AB27" s="222" t="s">
        <v>51</v>
      </c>
      <c r="AC27" s="222"/>
      <c r="AD27" s="222"/>
      <c r="AE27" s="223"/>
      <c r="AF27" s="224" t="s">
        <v>13</v>
      </c>
      <c r="AG27" s="225"/>
      <c r="AH27" s="225"/>
      <c r="AI27" s="225"/>
      <c r="AJ27" s="226" t="str">
        <f>IF(VLOOKUP($AY$2,Data,33,FALSE)=0,"-",VLOOKUP($AY$2,Data,33,FALSE))</f>
        <v>-</v>
      </c>
      <c r="AK27" s="226"/>
      <c r="AL27" s="226"/>
      <c r="AM27" s="226"/>
      <c r="AN27" s="226"/>
      <c r="AO27" s="226"/>
      <c r="AP27" s="226"/>
      <c r="AQ27" s="226"/>
      <c r="AR27" s="226"/>
      <c r="AS27" s="222" t="s">
        <v>52</v>
      </c>
      <c r="AT27" s="222"/>
      <c r="AU27" s="222"/>
      <c r="AV27" s="223"/>
    </row>
    <row r="28" spans="2:48" ht="24.75" customHeight="1">
      <c r="B28" s="219" t="s">
        <v>14</v>
      </c>
      <c r="C28" s="220"/>
      <c r="D28" s="220"/>
      <c r="E28" s="220"/>
      <c r="F28" s="220"/>
      <c r="G28" s="220"/>
      <c r="H28" s="220"/>
      <c r="I28" s="220"/>
      <c r="J28" s="220"/>
      <c r="K28" s="220"/>
      <c r="L28" s="220"/>
      <c r="M28" s="220"/>
      <c r="N28" s="221"/>
      <c r="O28" s="224" t="s">
        <v>12</v>
      </c>
      <c r="P28" s="225"/>
      <c r="Q28" s="225"/>
      <c r="R28" s="225"/>
      <c r="S28" s="226" t="str">
        <f>IF(VLOOKUP($AY$2,Data,38,FALSE)=0,"-",VLOOKUP($AY$2,Data,38,FALSE))</f>
        <v>-</v>
      </c>
      <c r="T28" s="226"/>
      <c r="U28" s="226"/>
      <c r="V28" s="226"/>
      <c r="W28" s="226"/>
      <c r="X28" s="226"/>
      <c r="Y28" s="226"/>
      <c r="Z28" s="226"/>
      <c r="AA28" s="226"/>
      <c r="AB28" s="222" t="s">
        <v>55</v>
      </c>
      <c r="AC28" s="222"/>
      <c r="AD28" s="222"/>
      <c r="AE28" s="223"/>
      <c r="AF28" s="224" t="s">
        <v>13</v>
      </c>
      <c r="AG28" s="225"/>
      <c r="AH28" s="225"/>
      <c r="AI28" s="225"/>
      <c r="AJ28" s="226" t="str">
        <f>IF(VLOOKUP($AY$2,Data,35,FALSE)=0,"-",VLOOKUP($AY$2,Data,35,FALSE))</f>
        <v>-</v>
      </c>
      <c r="AK28" s="226"/>
      <c r="AL28" s="226"/>
      <c r="AM28" s="226"/>
      <c r="AN28" s="226"/>
      <c r="AO28" s="226"/>
      <c r="AP28" s="226"/>
      <c r="AQ28" s="226"/>
      <c r="AR28" s="226"/>
      <c r="AS28" s="222" t="s">
        <v>56</v>
      </c>
      <c r="AT28" s="222"/>
      <c r="AU28" s="222"/>
      <c r="AV28" s="223"/>
    </row>
    <row r="29" spans="2:48" ht="24.75" customHeight="1">
      <c r="B29" s="219" t="s">
        <v>15</v>
      </c>
      <c r="C29" s="220"/>
      <c r="D29" s="220"/>
      <c r="E29" s="220"/>
      <c r="F29" s="220"/>
      <c r="G29" s="220"/>
      <c r="H29" s="220"/>
      <c r="I29" s="220"/>
      <c r="J29" s="220"/>
      <c r="K29" s="220"/>
      <c r="L29" s="220"/>
      <c r="M29" s="220"/>
      <c r="N29" s="221"/>
      <c r="O29" s="224" t="s">
        <v>12</v>
      </c>
      <c r="P29" s="225"/>
      <c r="Q29" s="225"/>
      <c r="R29" s="225"/>
      <c r="S29" s="226" t="str">
        <f>IF(VLOOKUP($AY$2,Data,39,FALSE)=0,"-",VLOOKUP($AY$2,Data,39,FALSE))</f>
        <v>-</v>
      </c>
      <c r="T29" s="226"/>
      <c r="U29" s="226"/>
      <c r="V29" s="226"/>
      <c r="W29" s="226"/>
      <c r="X29" s="226"/>
      <c r="Y29" s="226"/>
      <c r="Z29" s="226"/>
      <c r="AA29" s="226"/>
      <c r="AB29" s="222" t="s">
        <v>51</v>
      </c>
      <c r="AC29" s="222"/>
      <c r="AD29" s="222"/>
      <c r="AE29" s="223"/>
      <c r="AF29" s="224" t="s">
        <v>13</v>
      </c>
      <c r="AG29" s="225"/>
      <c r="AH29" s="225"/>
      <c r="AI29" s="225"/>
      <c r="AJ29" s="226" t="str">
        <f>IF(VLOOKUP($AY$2,Data,36,FALSE)=0,"-",VLOOKUP($AY$2,Data,36,FALSE))</f>
        <v>-</v>
      </c>
      <c r="AK29" s="226"/>
      <c r="AL29" s="226"/>
      <c r="AM29" s="226"/>
      <c r="AN29" s="226"/>
      <c r="AO29" s="226"/>
      <c r="AP29" s="226"/>
      <c r="AQ29" s="226"/>
      <c r="AR29" s="226"/>
      <c r="AS29" s="222" t="s">
        <v>52</v>
      </c>
      <c r="AT29" s="222"/>
      <c r="AU29" s="222"/>
      <c r="AV29" s="223"/>
    </row>
    <row r="30" spans="2:48" ht="24.75" customHeight="1">
      <c r="B30" s="202" t="s">
        <v>18</v>
      </c>
      <c r="C30" s="203"/>
      <c r="D30" s="203"/>
      <c r="E30" s="203"/>
      <c r="F30" s="203"/>
      <c r="G30" s="203"/>
      <c r="H30" s="203"/>
      <c r="I30" s="203"/>
      <c r="J30" s="203"/>
      <c r="K30" s="203"/>
      <c r="L30" s="203"/>
      <c r="M30" s="203"/>
      <c r="N30" s="204"/>
      <c r="O30" s="205" t="s">
        <v>12</v>
      </c>
      <c r="P30" s="206"/>
      <c r="Q30" s="206"/>
      <c r="R30" s="206"/>
      <c r="S30" s="257" t="str">
        <f>IF(VLOOKUP($AY$2,Data,40,FALSE)=0,"-",VLOOKUP($AY$2,Data,40,FALSE))</f>
        <v>-</v>
      </c>
      <c r="T30" s="257"/>
      <c r="U30" s="257"/>
      <c r="V30" s="257"/>
      <c r="W30" s="257"/>
      <c r="X30" s="257"/>
      <c r="Y30" s="257"/>
      <c r="Z30" s="257"/>
      <c r="AA30" s="257"/>
      <c r="AB30" s="208" t="s">
        <v>51</v>
      </c>
      <c r="AC30" s="208"/>
      <c r="AD30" s="208"/>
      <c r="AE30" s="209"/>
      <c r="AF30" s="205" t="s">
        <v>13</v>
      </c>
      <c r="AG30" s="206"/>
      <c r="AH30" s="206"/>
      <c r="AI30" s="206"/>
      <c r="AJ30" s="257" t="str">
        <f>IF(VLOOKUP($AY$2,Data,37,FALSE)=0,"-",VLOOKUP($AY$2,Data,37,FALSE))</f>
        <v>-</v>
      </c>
      <c r="AK30" s="257"/>
      <c r="AL30" s="257"/>
      <c r="AM30" s="257"/>
      <c r="AN30" s="257"/>
      <c r="AO30" s="257"/>
      <c r="AP30" s="257"/>
      <c r="AQ30" s="257"/>
      <c r="AR30" s="257"/>
      <c r="AS30" s="208" t="s">
        <v>52</v>
      </c>
      <c r="AT30" s="208"/>
      <c r="AU30" s="208"/>
      <c r="AV30" s="209"/>
    </row>
    <row r="31" spans="2:48" ht="33.75" customHeight="1">
      <c r="B31" s="202" t="s">
        <v>16</v>
      </c>
      <c r="C31" s="203"/>
      <c r="D31" s="203"/>
      <c r="E31" s="203"/>
      <c r="F31" s="203"/>
      <c r="G31" s="203"/>
      <c r="H31" s="203"/>
      <c r="I31" s="203"/>
      <c r="J31" s="203"/>
      <c r="K31" s="203"/>
      <c r="L31" s="203"/>
      <c r="M31" s="203"/>
      <c r="N31" s="204"/>
      <c r="O31" s="318" t="str">
        <f>IF(VLOOKUP($AY$2,Data,41,FALSE)=0,"-",VLOOKUP($AY$2,Data,41,FALSE))</f>
        <v>-</v>
      </c>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20"/>
    </row>
    <row r="32" spans="2:48" ht="21.75" customHeight="1">
      <c r="B32" s="219" t="s">
        <v>8</v>
      </c>
      <c r="C32" s="220"/>
      <c r="D32" s="220"/>
      <c r="E32" s="220"/>
      <c r="F32" s="220"/>
      <c r="G32" s="220"/>
      <c r="H32" s="220"/>
      <c r="I32" s="220"/>
      <c r="J32" s="220"/>
      <c r="K32" s="220"/>
      <c r="L32" s="220"/>
      <c r="M32" s="220"/>
      <c r="N32" s="221"/>
      <c r="O32" s="318" t="str">
        <f>IF(VLOOKUP($AY$2,Data,42,FALSE)=0,"-",VLOOKUP($AY$2,Data,42,FALSE))</f>
        <v>-</v>
      </c>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20"/>
    </row>
    <row r="33" spans="2:48" ht="18.600000000000001" customHeight="1">
      <c r="B33" s="173" t="s">
        <v>2</v>
      </c>
      <c r="C33" s="211"/>
      <c r="D33" s="211"/>
      <c r="E33" s="211"/>
      <c r="F33" s="211"/>
      <c r="G33" s="211"/>
      <c r="H33" s="211"/>
      <c r="I33" s="211"/>
      <c r="J33" s="211"/>
      <c r="K33" s="211"/>
      <c r="L33" s="211"/>
      <c r="M33" s="211"/>
      <c r="N33" s="212"/>
      <c r="O33" s="179" t="s">
        <v>46</v>
      </c>
      <c r="P33" s="180"/>
      <c r="Q33" s="180"/>
      <c r="R33" s="180"/>
      <c r="S33" s="180"/>
      <c r="T33" s="180"/>
      <c r="U33" s="180"/>
      <c r="V33" s="181"/>
      <c r="W33" s="327">
        <f>VLOOKUP($AY$2,Data,43,FALSE)</f>
        <v>0</v>
      </c>
      <c r="X33" s="328"/>
      <c r="Y33" s="328"/>
      <c r="Z33" s="328"/>
      <c r="AA33" s="328"/>
      <c r="AB33" s="328"/>
      <c r="AC33" s="328"/>
      <c r="AD33" s="328"/>
      <c r="AE33" s="329"/>
      <c r="AF33" s="182" t="s">
        <v>47</v>
      </c>
      <c r="AG33" s="180"/>
      <c r="AH33" s="180"/>
      <c r="AI33" s="180"/>
      <c r="AJ33" s="180"/>
      <c r="AK33" s="180"/>
      <c r="AL33" s="180"/>
      <c r="AM33" s="181"/>
      <c r="AN33" s="327">
        <f>VLOOKUP($AY$2,Data,44,FALSE)</f>
        <v>0</v>
      </c>
      <c r="AO33" s="328"/>
      <c r="AP33" s="328"/>
      <c r="AQ33" s="328"/>
      <c r="AR33" s="328"/>
      <c r="AS33" s="328"/>
      <c r="AT33" s="328"/>
      <c r="AU33" s="328"/>
      <c r="AV33" s="330"/>
    </row>
    <row r="34" spans="2:48" ht="18.600000000000001" customHeight="1">
      <c r="B34" s="213"/>
      <c r="C34" s="214"/>
      <c r="D34" s="214"/>
      <c r="E34" s="214"/>
      <c r="F34" s="214"/>
      <c r="G34" s="214"/>
      <c r="H34" s="214"/>
      <c r="I34" s="214"/>
      <c r="J34" s="214"/>
      <c r="K34" s="214"/>
      <c r="L34" s="214"/>
      <c r="M34" s="214"/>
      <c r="N34" s="215"/>
      <c r="O34" s="183" t="s">
        <v>0</v>
      </c>
      <c r="P34" s="184"/>
      <c r="Q34" s="184"/>
      <c r="R34" s="184"/>
      <c r="S34" s="184"/>
      <c r="T34" s="184"/>
      <c r="U34" s="184"/>
      <c r="V34" s="185"/>
      <c r="W34" s="321">
        <f>VLOOKUP($AY$2,Data,45,FALSE)</f>
        <v>0</v>
      </c>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3"/>
    </row>
    <row r="35" spans="2:48" ht="18.600000000000001" customHeight="1">
      <c r="B35" s="173" t="s">
        <v>3</v>
      </c>
      <c r="C35" s="174"/>
      <c r="D35" s="174"/>
      <c r="E35" s="174"/>
      <c r="F35" s="174"/>
      <c r="G35" s="174"/>
      <c r="H35" s="174"/>
      <c r="I35" s="174"/>
      <c r="J35" s="174"/>
      <c r="K35" s="174"/>
      <c r="L35" s="174"/>
      <c r="M35" s="174"/>
      <c r="N35" s="175"/>
      <c r="O35" s="179" t="s">
        <v>46</v>
      </c>
      <c r="P35" s="180"/>
      <c r="Q35" s="180"/>
      <c r="R35" s="180"/>
      <c r="S35" s="180"/>
      <c r="T35" s="180"/>
      <c r="U35" s="180"/>
      <c r="V35" s="181"/>
      <c r="W35" s="327" t="str">
        <f>VLOOKUP($AY$2,Data,46,FALSE)</f>
        <v>-</v>
      </c>
      <c r="X35" s="328"/>
      <c r="Y35" s="328"/>
      <c r="Z35" s="328"/>
      <c r="AA35" s="328"/>
      <c r="AB35" s="328"/>
      <c r="AC35" s="328"/>
      <c r="AD35" s="328"/>
      <c r="AE35" s="329"/>
      <c r="AF35" s="182" t="s">
        <v>47</v>
      </c>
      <c r="AG35" s="180"/>
      <c r="AH35" s="180"/>
      <c r="AI35" s="180"/>
      <c r="AJ35" s="180"/>
      <c r="AK35" s="180"/>
      <c r="AL35" s="180"/>
      <c r="AM35" s="181"/>
      <c r="AN35" s="327" t="str">
        <f>VLOOKUP($AY$2,Data,47,FALSE)</f>
        <v>（選択して下さい）</v>
      </c>
      <c r="AO35" s="328"/>
      <c r="AP35" s="328"/>
      <c r="AQ35" s="328"/>
      <c r="AR35" s="328"/>
      <c r="AS35" s="328"/>
      <c r="AT35" s="328"/>
      <c r="AU35" s="328"/>
      <c r="AV35" s="330"/>
    </row>
    <row r="36" spans="2:48" ht="18.600000000000001" customHeight="1">
      <c r="B36" s="176"/>
      <c r="C36" s="177"/>
      <c r="D36" s="177"/>
      <c r="E36" s="177"/>
      <c r="F36" s="177"/>
      <c r="G36" s="177"/>
      <c r="H36" s="177"/>
      <c r="I36" s="177"/>
      <c r="J36" s="177"/>
      <c r="K36" s="177"/>
      <c r="L36" s="177"/>
      <c r="M36" s="177"/>
      <c r="N36" s="178"/>
      <c r="O36" s="183" t="s">
        <v>0</v>
      </c>
      <c r="P36" s="184"/>
      <c r="Q36" s="184"/>
      <c r="R36" s="184"/>
      <c r="S36" s="184"/>
      <c r="T36" s="184"/>
      <c r="U36" s="184"/>
      <c r="V36" s="185"/>
      <c r="W36" s="321">
        <f>VLOOKUP($AY$2,Data,48,FALSE)</f>
        <v>0</v>
      </c>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3"/>
    </row>
    <row r="37" spans="2:48" ht="18.600000000000001" customHeight="1">
      <c r="B37" s="189" t="s">
        <v>1</v>
      </c>
      <c r="C37" s="174"/>
      <c r="D37" s="174"/>
      <c r="E37" s="174"/>
      <c r="F37" s="174"/>
      <c r="G37" s="174"/>
      <c r="H37" s="174"/>
      <c r="I37" s="174"/>
      <c r="J37" s="174"/>
      <c r="K37" s="174"/>
      <c r="L37" s="174"/>
      <c r="M37" s="174"/>
      <c r="N37" s="175"/>
      <c r="O37" s="324">
        <f>VLOOKUP($AY$2,Data,49,FALSE)</f>
        <v>0</v>
      </c>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6"/>
    </row>
    <row r="38" spans="2:48" ht="18.600000000000001" customHeight="1">
      <c r="B38" s="190"/>
      <c r="C38" s="191"/>
      <c r="D38" s="191"/>
      <c r="E38" s="191"/>
      <c r="F38" s="191"/>
      <c r="G38" s="191"/>
      <c r="H38" s="191"/>
      <c r="I38" s="191"/>
      <c r="J38" s="191"/>
      <c r="K38" s="191"/>
      <c r="L38" s="191"/>
      <c r="M38" s="191"/>
      <c r="N38" s="192"/>
      <c r="O38" s="196"/>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8"/>
    </row>
    <row r="39" spans="2:48" ht="18.600000000000001" customHeight="1">
      <c r="B39" s="190"/>
      <c r="C39" s="191"/>
      <c r="D39" s="191"/>
      <c r="E39" s="191"/>
      <c r="F39" s="191"/>
      <c r="G39" s="191"/>
      <c r="H39" s="191"/>
      <c r="I39" s="191"/>
      <c r="J39" s="191"/>
      <c r="K39" s="191"/>
      <c r="L39" s="191"/>
      <c r="M39" s="191"/>
      <c r="N39" s="192"/>
      <c r="O39" s="199"/>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1"/>
    </row>
    <row r="40" spans="2:48" ht="18.600000000000001" customHeight="1">
      <c r="B40" s="190"/>
      <c r="C40" s="191"/>
      <c r="D40" s="191"/>
      <c r="E40" s="191"/>
      <c r="F40" s="191"/>
      <c r="G40" s="191"/>
      <c r="H40" s="191"/>
      <c r="I40" s="191"/>
      <c r="J40" s="191"/>
      <c r="K40" s="191"/>
      <c r="L40" s="191"/>
      <c r="M40" s="191"/>
      <c r="N40" s="192"/>
      <c r="O40" s="199"/>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1"/>
    </row>
    <row r="41" spans="2:48" ht="18.600000000000001" customHeight="1">
      <c r="B41" s="190"/>
      <c r="C41" s="191"/>
      <c r="D41" s="191"/>
      <c r="E41" s="191"/>
      <c r="F41" s="191"/>
      <c r="G41" s="191"/>
      <c r="H41" s="191"/>
      <c r="I41" s="191"/>
      <c r="J41" s="191"/>
      <c r="K41" s="191"/>
      <c r="L41" s="191"/>
      <c r="M41" s="191"/>
      <c r="N41" s="192"/>
      <c r="O41" s="168"/>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70"/>
    </row>
    <row r="42" spans="2:48" ht="18.600000000000001" customHeight="1">
      <c r="B42" s="171" t="s">
        <v>20</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row>
    <row r="43" spans="2:48" ht="18.600000000000001" customHeight="1">
      <c r="B43" s="172" t="s">
        <v>71</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row>
  </sheetData>
  <mergeCells count="154">
    <mergeCell ref="AS25:AV25"/>
    <mergeCell ref="AB30:AE30"/>
    <mergeCell ref="B6:N6"/>
    <mergeCell ref="O16:R16"/>
    <mergeCell ref="O17:R17"/>
    <mergeCell ref="AB18:AE18"/>
    <mergeCell ref="AS16:AV16"/>
    <mergeCell ref="B21:G23"/>
    <mergeCell ref="O23:R23"/>
    <mergeCell ref="S23:AA23"/>
    <mergeCell ref="O26:R26"/>
    <mergeCell ref="S26:AA26"/>
    <mergeCell ref="AB21:AE21"/>
    <mergeCell ref="AB22:AE22"/>
    <mergeCell ref="H23:N23"/>
    <mergeCell ref="H26:N26"/>
    <mergeCell ref="S24:AA24"/>
    <mergeCell ref="H24:N24"/>
    <mergeCell ref="O22:R22"/>
    <mergeCell ref="O6:AV6"/>
    <mergeCell ref="AK17:AQ17"/>
    <mergeCell ref="S25:AA25"/>
    <mergeCell ref="AF22:AI22"/>
    <mergeCell ref="AB24:AE24"/>
    <mergeCell ref="O18:R18"/>
    <mergeCell ref="AB20:AE20"/>
    <mergeCell ref="H25:N25"/>
    <mergeCell ref="B27:N27"/>
    <mergeCell ref="B24:G26"/>
    <mergeCell ref="B43:AV43"/>
    <mergeCell ref="W34:AV34"/>
    <mergeCell ref="B33:N34"/>
    <mergeCell ref="B42:AV42"/>
    <mergeCell ref="B35:N36"/>
    <mergeCell ref="O37:AV37"/>
    <mergeCell ref="O39:AV39"/>
    <mergeCell ref="O36:V36"/>
    <mergeCell ref="B30:N30"/>
    <mergeCell ref="B31:N31"/>
    <mergeCell ref="O30:R30"/>
    <mergeCell ref="O31:AV31"/>
    <mergeCell ref="AF33:AM33"/>
    <mergeCell ref="S30:AA30"/>
    <mergeCell ref="AJ30:AR30"/>
    <mergeCell ref="O38:AV38"/>
    <mergeCell ref="O34:V34"/>
    <mergeCell ref="B32:N32"/>
    <mergeCell ref="AS30:AV30"/>
    <mergeCell ref="AF30:AI30"/>
    <mergeCell ref="AS28:AV28"/>
    <mergeCell ref="B28:N28"/>
    <mergeCell ref="B29:N29"/>
    <mergeCell ref="AJ25:AR25"/>
    <mergeCell ref="AJ20:AR20"/>
    <mergeCell ref="AJ21:AR21"/>
    <mergeCell ref="AS22:AV22"/>
    <mergeCell ref="AS21:AV21"/>
    <mergeCell ref="AF20:AI20"/>
    <mergeCell ref="AF21:AI21"/>
    <mergeCell ref="AJ28:AR28"/>
    <mergeCell ref="AS20:AV20"/>
    <mergeCell ref="AS23:AV23"/>
    <mergeCell ref="AS29:AV29"/>
    <mergeCell ref="AF28:AI28"/>
    <mergeCell ref="AB26:AE26"/>
    <mergeCell ref="AF26:AI26"/>
    <mergeCell ref="S22:AA22"/>
    <mergeCell ref="S29:AA29"/>
    <mergeCell ref="AS26:AV26"/>
    <mergeCell ref="AS24:AV24"/>
    <mergeCell ref="AJ27:AR27"/>
    <mergeCell ref="AJ23:AR23"/>
    <mergeCell ref="AJ24:AR24"/>
    <mergeCell ref="AN35:AV35"/>
    <mergeCell ref="W36:AV36"/>
    <mergeCell ref="AF35:AM35"/>
    <mergeCell ref="W33:AE33"/>
    <mergeCell ref="AN33:AV33"/>
    <mergeCell ref="W35:AE35"/>
    <mergeCell ref="O32:AV32"/>
    <mergeCell ref="O33:V33"/>
    <mergeCell ref="O35:V35"/>
    <mergeCell ref="AF29:AI29"/>
    <mergeCell ref="AB27:AE27"/>
    <mergeCell ref="AB28:AE28"/>
    <mergeCell ref="AB29:AE29"/>
    <mergeCell ref="S27:AA27"/>
    <mergeCell ref="AJ29:AR29"/>
    <mergeCell ref="B15:G20"/>
    <mergeCell ref="O19:R19"/>
    <mergeCell ref="H18:N18"/>
    <mergeCell ref="AB19:AE19"/>
    <mergeCell ref="AJ19:AR19"/>
    <mergeCell ref="AF18:AI18"/>
    <mergeCell ref="AF19:AI19"/>
    <mergeCell ref="AJ18:AR18"/>
    <mergeCell ref="O28:R28"/>
    <mergeCell ref="O29:R29"/>
    <mergeCell ref="O20:R20"/>
    <mergeCell ref="O21:R21"/>
    <mergeCell ref="AB23:AE23"/>
    <mergeCell ref="S28:AA28"/>
    <mergeCell ref="AJ22:AR22"/>
    <mergeCell ref="H22:N22"/>
    <mergeCell ref="AF23:AI23"/>
    <mergeCell ref="AF24:AI24"/>
    <mergeCell ref="B13:N14"/>
    <mergeCell ref="O13:AV14"/>
    <mergeCell ref="AB15:AE15"/>
    <mergeCell ref="H15:N15"/>
    <mergeCell ref="H16:N16"/>
    <mergeCell ref="AB17:AE17"/>
    <mergeCell ref="O27:R27"/>
    <mergeCell ref="AB25:AE25"/>
    <mergeCell ref="S15:AA15"/>
    <mergeCell ref="O15:R15"/>
    <mergeCell ref="T17:Z17"/>
    <mergeCell ref="AS15:AV15"/>
    <mergeCell ref="AF15:AI15"/>
    <mergeCell ref="AF16:AI16"/>
    <mergeCell ref="AF17:AI17"/>
    <mergeCell ref="AB16:AE16"/>
    <mergeCell ref="O25:R25"/>
    <mergeCell ref="AS17:AV17"/>
    <mergeCell ref="AJ26:AR26"/>
    <mergeCell ref="AS19:AV19"/>
    <mergeCell ref="AS18:AV18"/>
    <mergeCell ref="AF25:AI25"/>
    <mergeCell ref="AF27:AI27"/>
    <mergeCell ref="O24:R24"/>
    <mergeCell ref="B4:N5"/>
    <mergeCell ref="AJ15:AR15"/>
    <mergeCell ref="B2:AV2"/>
    <mergeCell ref="O41:AV41"/>
    <mergeCell ref="B37:N41"/>
    <mergeCell ref="B11:N12"/>
    <mergeCell ref="O11:AV12"/>
    <mergeCell ref="O40:AV40"/>
    <mergeCell ref="S20:AA20"/>
    <mergeCell ref="S21:AA21"/>
    <mergeCell ref="AJ16:AR16"/>
    <mergeCell ref="H19:N19"/>
    <mergeCell ref="O4:AV5"/>
    <mergeCell ref="H20:N20"/>
    <mergeCell ref="H21:N21"/>
    <mergeCell ref="S16:AA16"/>
    <mergeCell ref="S18:AA18"/>
    <mergeCell ref="S19:AA19"/>
    <mergeCell ref="H17:N17"/>
    <mergeCell ref="B7:N8"/>
    <mergeCell ref="O7:AV8"/>
    <mergeCell ref="AS27:AV27"/>
    <mergeCell ref="B9:N10"/>
    <mergeCell ref="O9:AV10"/>
  </mergeCells>
  <phoneticPr fontId="2"/>
  <printOptions horizontalCentered="1"/>
  <pageMargins left="0.39370078740157483" right="0.39370078740157483" top="0.41" bottom="0.26" header="0.35" footer="0.24"/>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32</vt:i4>
      </vt:variant>
      <vt:variant>
        <vt:lpstr>名前付き一覧</vt:lpstr>
      </vt:variant>
      <vt:variant>
        <vt:i4>31</vt:i4>
      </vt:variant>
    </vt:vector>
  </HeadingPairs>
  <TitlesOfParts>
    <vt:vector size="63" baseType="lpstr">
      <vt:lpstr>申込記入例</vt:lpstr>
      <vt:lpstr>別紙(連記式)(計画・実需Ｌ側)</vt:lpstr>
      <vt:lpstr>別紙記入例</vt:lpstr>
      <vt:lpstr>別紙(個別)-2</vt:lpstr>
      <vt:lpstr>別紙(個別)-3</vt:lpstr>
      <vt:lpstr>別紙(個別)-4</vt:lpstr>
      <vt:lpstr>別紙(個別)-5</vt:lpstr>
      <vt:lpstr>別紙(個別)-6</vt:lpstr>
      <vt:lpstr>別紙(個別)-7</vt:lpstr>
      <vt:lpstr>別紙(個別)-8</vt:lpstr>
      <vt:lpstr>別紙(個別)-9</vt:lpstr>
      <vt:lpstr>別紙(個別)-10</vt:lpstr>
      <vt:lpstr>別紙(個別)-11</vt:lpstr>
      <vt:lpstr>別紙(個別)-12</vt:lpstr>
      <vt:lpstr>別紙(個別)-13</vt:lpstr>
      <vt:lpstr>別紙(個別)-14</vt:lpstr>
      <vt:lpstr>別紙(個別)-15</vt:lpstr>
      <vt:lpstr>別紙(個別)-16</vt:lpstr>
      <vt:lpstr>別紙(個別)-17</vt:lpstr>
      <vt:lpstr>別紙(個別)-18</vt:lpstr>
      <vt:lpstr>別紙(個別)-19</vt:lpstr>
      <vt:lpstr>別紙(個別)-20</vt:lpstr>
      <vt:lpstr>別紙(個別)-21</vt:lpstr>
      <vt:lpstr>別紙(個別)-22</vt:lpstr>
      <vt:lpstr>別紙(個別)-23</vt:lpstr>
      <vt:lpstr>別紙(個別)-24</vt:lpstr>
      <vt:lpstr>別紙(個別)-25</vt:lpstr>
      <vt:lpstr>別紙(個別)-26</vt:lpstr>
      <vt:lpstr>別紙(個別)-27</vt:lpstr>
      <vt:lpstr>別紙(個別)-28</vt:lpstr>
      <vt:lpstr>別紙(個別)-29</vt:lpstr>
      <vt:lpstr>別紙(個別)-30</vt:lpstr>
      <vt:lpstr>Data</vt:lpstr>
      <vt:lpstr>'別紙(個別)-10'!Print_Area</vt:lpstr>
      <vt:lpstr>'別紙(個別)-11'!Print_Area</vt:lpstr>
      <vt:lpstr>'別紙(個別)-12'!Print_Area</vt:lpstr>
      <vt:lpstr>'別紙(個別)-13'!Print_Area</vt:lpstr>
      <vt:lpstr>'別紙(個別)-14'!Print_Area</vt:lpstr>
      <vt:lpstr>'別紙(個別)-15'!Print_Area</vt:lpstr>
      <vt:lpstr>'別紙(個別)-16'!Print_Area</vt:lpstr>
      <vt:lpstr>'別紙(個別)-17'!Print_Area</vt:lpstr>
      <vt:lpstr>'別紙(個別)-18'!Print_Area</vt:lpstr>
      <vt:lpstr>'別紙(個別)-19'!Print_Area</vt:lpstr>
      <vt:lpstr>'別紙(個別)-2'!Print_Area</vt:lpstr>
      <vt:lpstr>'別紙(個別)-20'!Print_Area</vt:lpstr>
      <vt:lpstr>'別紙(個別)-21'!Print_Area</vt:lpstr>
      <vt:lpstr>'別紙(個別)-22'!Print_Area</vt:lpstr>
      <vt:lpstr>'別紙(個別)-23'!Print_Area</vt:lpstr>
      <vt:lpstr>'別紙(個別)-24'!Print_Area</vt:lpstr>
      <vt:lpstr>'別紙(個別)-25'!Print_Area</vt:lpstr>
      <vt:lpstr>'別紙(個別)-26'!Print_Area</vt:lpstr>
      <vt:lpstr>'別紙(個別)-27'!Print_Area</vt:lpstr>
      <vt:lpstr>'別紙(個別)-28'!Print_Area</vt:lpstr>
      <vt:lpstr>'別紙(個別)-29'!Print_Area</vt:lpstr>
      <vt:lpstr>'別紙(個別)-3'!Print_Area</vt:lpstr>
      <vt:lpstr>'別紙(個別)-30'!Print_Area</vt:lpstr>
      <vt:lpstr>'別紙(個別)-4'!Print_Area</vt:lpstr>
      <vt:lpstr>'別紙(個別)-5'!Print_Area</vt:lpstr>
      <vt:lpstr>'別紙(個別)-6'!Print_Area</vt:lpstr>
      <vt:lpstr>'別紙(個別)-7'!Print_Area</vt:lpstr>
      <vt:lpstr>'別紙(個別)-8'!Print_Area</vt:lpstr>
      <vt:lpstr>'別紙(個別)-9'!Print_Area</vt:lpstr>
      <vt:lpstr>'別紙(連記式)(計画・実需Ｌ側)'!Print_Area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接続供給兼基本契約申込書別紙【需要場所の概要】（連記式）</dc:title>
  <dc:creator>北海道電力ネットワーク株式会社</dc:creator>
  <cp:lastPrinted>2016-04-26T01:48:37Z</cp:lastPrinted>
  <dcterms:created xsi:type="dcterms:W3CDTF">2012-03-22T10:01:19Z</dcterms:created>
  <dcterms:modified xsi:type="dcterms:W3CDTF">2023-08-10T05:24:57Z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1373757100</vt:i4>
  </property>
  <property fmtid="{D5CDD505-2E9C-101B-9397-08002B2CF9AE}" pid="4" name="_EmailSubject">
    <vt:lpwstr>接続供給申込書ご送付について（新規1件・工事2件）</vt:lpwstr>
  </property>
  <property fmtid="{D5CDD505-2E9C-101B-9397-08002B2CF9AE}" pid="5" name="_AuthorEmail">
    <vt:lpwstr>Matsumoto-E@jpn.marubeni.com</vt:lpwstr>
  </property>
  <property fmtid="{D5CDD505-2E9C-101B-9397-08002B2CF9AE}" pid="6" name="_AuthorEmailDisplayName">
    <vt:lpwstr>MATSUMOTO ERIKA-PSLB72M</vt:lpwstr>
  </property>
  <property fmtid="{D5CDD505-2E9C-101B-9397-08002B2CF9AE}" pid="7" name="_ReviewingToolsShownOnce">
    <vt:lpwstr/>
  </property>
</Properties>
</file>